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Default Extension="jpeg" ContentType="image/jpeg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05" yWindow="15" windowWidth="24810" windowHeight="11985" tabRatio="899" firstSheet="1" activeTab="8"/>
  </bookViews>
  <sheets>
    <sheet name="CBI" sheetId="267" state="veryHidden" r:id="rId1"/>
    <sheet name="Stairstep Plot" sheetId="24489" r:id="rId2"/>
    <sheet name="Stairstep Data" sheetId="24488" r:id="rId3"/>
    <sheet name="KvKh Crossplot" sheetId="513" r:id="rId4"/>
    <sheet name="KvKh Data" sheetId="2826" r:id="rId5"/>
    <sheet name="Crossplots" sheetId="24486" r:id="rId6"/>
    <sheet name=" Kø sat plot" sheetId="24478" r:id="rId7"/>
    <sheet name="Vertical Core Data" sheetId="24476" r:id="rId8"/>
    <sheet name="Core Data" sheetId="24475" r:id="rId9"/>
  </sheets>
  <externalReferences>
    <externalReference r:id="rId10"/>
  </externalReferences>
  <definedNames>
    <definedName name="_xlnm.Print_Area" localSheetId="6">' Kø sat plot'!$A$1:$F$57</definedName>
    <definedName name="_xlnm.Print_Area" localSheetId="8">'Core Data'!$A$1:$J$58</definedName>
    <definedName name="_xlnm.Print_Area" localSheetId="5">Crossplots!$A$1:$M$44</definedName>
    <definedName name="_xlnm.Print_Area" localSheetId="3">'KvKh Crossplot'!$A$1:$M$44</definedName>
    <definedName name="_xlnm.Print_Area" localSheetId="4">'KvKh Data'!$A$1:$G$42</definedName>
    <definedName name="_xlnm.Print_Area" localSheetId="2">'Stairstep Data'!$A$1:$X$38</definedName>
    <definedName name="_xlnm.Print_Area" localSheetId="1">'Stairstep Plot'!$A$1:$M$44</definedName>
    <definedName name="_xlnm.Print_Area" localSheetId="7">'Vertical Core Data'!$A$1:$J$34</definedName>
    <definedName name="_xlnm.Print_Titles" localSheetId="8">'Core Data'!$1:$16</definedName>
    <definedName name="_xlnm.Print_Titles" localSheetId="4">'KvKh Data'!$1:$16</definedName>
    <definedName name="_xlnm.Print_Titles" localSheetId="2">'Stairstep Data'!$A$1:$IU$11</definedName>
    <definedName name="_xlnm.Print_Titles" localSheetId="7">'Vertical Core Data'!$1:$16</definedName>
  </definedNames>
  <calcPr calcId="125725"/>
</workbook>
</file>

<file path=xl/calcChain.xml><?xml version="1.0" encoding="utf-8"?>
<calcChain xmlns="http://schemas.openxmlformats.org/spreadsheetml/2006/main">
  <c r="W36" i="24488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36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35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34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33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32"/>
  <c r="W31"/>
  <c r="W38" s="1"/>
  <c r="V31"/>
  <c r="V38" s="1"/>
  <c r="U31"/>
  <c r="U38" s="1"/>
  <c r="T31"/>
  <c r="T38" s="1"/>
  <c r="S31"/>
  <c r="S38" s="1"/>
  <c r="R31"/>
  <c r="R38" s="1"/>
  <c r="Q31"/>
  <c r="Q38" s="1"/>
  <c r="P31"/>
  <c r="P38" s="1"/>
  <c r="O31"/>
  <c r="O38" s="1"/>
  <c r="N31"/>
  <c r="N38" s="1"/>
  <c r="M31"/>
  <c r="M38" s="1"/>
  <c r="L31"/>
  <c r="L38" s="1"/>
  <c r="K31"/>
  <c r="K38" s="1"/>
  <c r="J31"/>
  <c r="J38" s="1"/>
  <c r="I31"/>
  <c r="I38" s="1"/>
  <c r="H31"/>
  <c r="H38" s="1"/>
  <c r="G31"/>
  <c r="G38" s="1"/>
  <c r="F31"/>
  <c r="F38" s="1"/>
  <c r="E31"/>
  <c r="E38" s="1"/>
  <c r="D31"/>
  <c r="D38" s="1"/>
  <c r="C31"/>
  <c r="C38" s="1"/>
  <c r="B31"/>
  <c r="A31"/>
  <c r="I29"/>
  <c r="H29"/>
  <c r="G29"/>
  <c r="F29"/>
  <c r="E29"/>
  <c r="D29"/>
  <c r="C29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Q15"/>
  <c r="Q29" s="1"/>
  <c r="P15"/>
  <c r="W15" s="1"/>
  <c r="W29" s="1"/>
  <c r="O15"/>
  <c r="O29" s="1"/>
  <c r="N15"/>
  <c r="N29" s="1"/>
  <c r="M15"/>
  <c r="M29" s="1"/>
  <c r="L15"/>
  <c r="S15" s="1"/>
  <c r="S29" s="1"/>
  <c r="K15"/>
  <c r="K29" s="1"/>
  <c r="J15"/>
  <c r="J29" s="1"/>
  <c r="T15" l="1"/>
  <c r="T29" s="1"/>
  <c r="U15"/>
  <c r="U29" s="1"/>
  <c r="L29"/>
  <c r="P29"/>
  <c r="R15"/>
  <c r="R29" s="1"/>
  <c r="V15"/>
  <c r="V29" s="1"/>
  <c r="E35" i="2826" l="1"/>
  <c r="D35"/>
  <c r="F32" i="24476"/>
  <c r="E32"/>
  <c r="E41" i="2826" l="1"/>
  <c r="D41"/>
  <c r="E39"/>
  <c r="D39"/>
  <c r="E37"/>
  <c r="D37"/>
  <c r="E33"/>
  <c r="D33"/>
  <c r="E31"/>
  <c r="D31"/>
  <c r="E29"/>
  <c r="D29"/>
  <c r="AC29" s="1"/>
  <c r="E27"/>
  <c r="D27"/>
  <c r="AC27" s="1"/>
  <c r="E25"/>
  <c r="D25"/>
  <c r="AC25" s="1"/>
  <c r="E23"/>
  <c r="D23"/>
  <c r="E21"/>
  <c r="D21"/>
  <c r="E19"/>
  <c r="D19"/>
  <c r="E17"/>
  <c r="D17"/>
  <c r="AC17" s="1"/>
  <c r="D32" i="24476"/>
  <c r="F56" i="24475"/>
  <c r="D56"/>
  <c r="F8" i="24478"/>
  <c r="L9" i="24486"/>
  <c r="A8"/>
  <c r="A9" i="24478"/>
  <c r="A10" i="24486"/>
  <c r="A6" i="24478"/>
  <c r="A10"/>
  <c r="E56" i="24475"/>
  <c r="C56"/>
  <c r="A19" i="2826"/>
  <c r="B19"/>
  <c r="A21"/>
  <c r="B21"/>
  <c r="A23"/>
  <c r="B23"/>
  <c r="A25"/>
  <c r="B25"/>
  <c r="A27"/>
  <c r="B27"/>
  <c r="A29"/>
  <c r="B29"/>
  <c r="A31"/>
  <c r="B31"/>
  <c r="A33"/>
  <c r="B33"/>
  <c r="A35"/>
  <c r="B35"/>
  <c r="A37"/>
  <c r="B37"/>
  <c r="A39"/>
  <c r="B39"/>
  <c r="A41"/>
  <c r="B41"/>
  <c r="B17"/>
  <c r="A17"/>
  <c r="A6" i="513"/>
  <c r="F9" i="2826"/>
  <c r="L9" i="513" s="1"/>
  <c r="A8"/>
  <c r="A9"/>
  <c r="A10"/>
  <c r="AC41" i="2826"/>
  <c r="AC39"/>
  <c r="AC37"/>
  <c r="AC35"/>
  <c r="AC33"/>
  <c r="AC31"/>
  <c r="AC23"/>
  <c r="AC21"/>
  <c r="AC19"/>
  <c r="E42"/>
  <c r="D42"/>
  <c r="AD41" s="1"/>
  <c r="E40"/>
  <c r="D40"/>
  <c r="AD39" s="1"/>
  <c r="E38"/>
  <c r="D38"/>
  <c r="AD37" s="1"/>
  <c r="E36"/>
  <c r="D36"/>
  <c r="AD35" s="1"/>
  <c r="E34"/>
  <c r="D34"/>
  <c r="AD33" s="1"/>
  <c r="E32"/>
  <c r="D32"/>
  <c r="AD31" s="1"/>
  <c r="E30"/>
  <c r="D30"/>
  <c r="AD29" s="1"/>
  <c r="E28"/>
  <c r="D28"/>
  <c r="AD27" s="1"/>
  <c r="E26"/>
  <c r="D26"/>
  <c r="AD25" s="1"/>
  <c r="E24"/>
  <c r="D24"/>
  <c r="AD23" s="1"/>
  <c r="E22"/>
  <c r="E20"/>
  <c r="D20"/>
  <c r="AD19" s="1"/>
  <c r="E18"/>
  <c r="D18"/>
  <c r="AD17" s="1"/>
  <c r="A6"/>
  <c r="A10"/>
  <c r="A8"/>
  <c r="B42"/>
  <c r="B40"/>
  <c r="B38"/>
  <c r="B36"/>
  <c r="B34"/>
  <c r="B32"/>
  <c r="B30"/>
  <c r="AA29" s="1"/>
  <c r="B28"/>
  <c r="B26"/>
  <c r="B24"/>
  <c r="B22"/>
  <c r="B20"/>
  <c r="AA19" s="1"/>
  <c r="B18"/>
  <c r="A42"/>
  <c r="A40"/>
  <c r="A38"/>
  <c r="A36"/>
  <c r="A34"/>
  <c r="A32"/>
  <c r="A30"/>
  <c r="A28"/>
  <c r="A26"/>
  <c r="A24"/>
  <c r="A22"/>
  <c r="A20"/>
  <c r="A18"/>
  <c r="C32" i="24476"/>
  <c r="F8" i="2826" l="1"/>
  <c r="L8" i="513" s="1"/>
  <c r="F9" i="24478"/>
  <c r="G32" i="2826"/>
  <c r="G19"/>
  <c r="G27"/>
  <c r="G31"/>
  <c r="G35"/>
  <c r="G33"/>
  <c r="G21"/>
  <c r="AA35"/>
  <c r="AA21"/>
  <c r="AA27"/>
  <c r="AA37"/>
  <c r="A9"/>
  <c r="AA25"/>
  <c r="AA41"/>
  <c r="AA17"/>
  <c r="AA33"/>
  <c r="AA31"/>
  <c r="AA23"/>
  <c r="AA39"/>
  <c r="L8" i="24486"/>
  <c r="A8" i="24478"/>
  <c r="A9" i="24486"/>
  <c r="F41" i="2826"/>
  <c r="F35"/>
  <c r="F19"/>
  <c r="F30"/>
  <c r="F18"/>
  <c r="AF17" s="1"/>
  <c r="F42"/>
  <c r="F34"/>
  <c r="F39" l="1"/>
  <c r="F33"/>
  <c r="F17"/>
  <c r="F38"/>
  <c r="F36"/>
  <c r="F32"/>
  <c r="AF31" s="1"/>
  <c r="F28"/>
  <c r="F26"/>
  <c r="AF25" s="1"/>
  <c r="F37"/>
  <c r="AE37" s="1"/>
  <c r="F31"/>
  <c r="AE31" s="1"/>
  <c r="F29"/>
  <c r="AE29" s="1"/>
  <c r="F27"/>
  <c r="F21"/>
  <c r="AE21" s="1"/>
  <c r="G17"/>
  <c r="G29"/>
  <c r="G37"/>
  <c r="G42"/>
  <c r="G36"/>
  <c r="AF33"/>
  <c r="AF35"/>
  <c r="G30"/>
  <c r="G39"/>
  <c r="G34"/>
  <c r="G28"/>
  <c r="AF41"/>
  <c r="AE17"/>
  <c r="AE19"/>
  <c r="AF27"/>
  <c r="G22"/>
  <c r="G41"/>
  <c r="AE35"/>
  <c r="AE39"/>
  <c r="G26"/>
  <c r="AF37"/>
  <c r="AE41"/>
  <c r="AE33"/>
  <c r="F20"/>
  <c r="AF29"/>
  <c r="G38"/>
  <c r="F40" l="1"/>
  <c r="AF39" s="1"/>
  <c r="F23"/>
  <c r="AE23" s="1"/>
  <c r="G18"/>
  <c r="G32" i="24476"/>
  <c r="G40" i="2826"/>
  <c r="G56" i="24475"/>
  <c r="G23" i="2826"/>
  <c r="AF19"/>
  <c r="G25"/>
  <c r="AE27"/>
  <c r="F25" l="1"/>
  <c r="AE25" s="1"/>
  <c r="H56" i="24475"/>
  <c r="I56"/>
  <c r="H32" i="24476"/>
  <c r="G24" i="2826"/>
  <c r="G20"/>
  <c r="J56" i="24475"/>
  <c r="F24" i="2826" l="1"/>
  <c r="AF23" s="1"/>
  <c r="I32" i="24476"/>
  <c r="J32"/>
</calcChain>
</file>

<file path=xl/sharedStrings.xml><?xml version="1.0" encoding="utf-8"?>
<sst xmlns="http://schemas.openxmlformats.org/spreadsheetml/2006/main" count="226" uniqueCount="86">
  <si>
    <t/>
  </si>
  <si>
    <t>Porosity,</t>
  </si>
  <si>
    <t>Grain</t>
  </si>
  <si>
    <t>Sample</t>
  </si>
  <si>
    <t>millidarcys</t>
  </si>
  <si>
    <t>percent</t>
  </si>
  <si>
    <t>Density,</t>
  </si>
  <si>
    <t>Depth,</t>
  </si>
  <si>
    <t>to Air</t>
  </si>
  <si>
    <t>Klinkenberg</t>
  </si>
  <si>
    <t>gm/cc</t>
  </si>
  <si>
    <t>feet</t>
  </si>
  <si>
    <t>Ambient</t>
  </si>
  <si>
    <t>DON'T MODIFY THIS SHEET</t>
  </si>
  <si>
    <t>NCS</t>
  </si>
  <si>
    <t>Average values:</t>
  </si>
  <si>
    <t>SUMMARY OF ROUTINE CORE ANALYSES RESULTS</t>
  </si>
  <si>
    <t>Permeability,</t>
  </si>
  <si>
    <t>800 psi</t>
  </si>
  <si>
    <t>Plug</t>
  </si>
  <si>
    <t>SUMMARY OF VERTICAL CORE ANALYSES RESULTS</t>
  </si>
  <si>
    <t>SUMMARY OF HORIZONTAL VERSUS VERTICAL CORE ANALYSES RESULTS</t>
  </si>
  <si>
    <t>Orientation</t>
  </si>
  <si>
    <t>Horizontal</t>
  </si>
  <si>
    <t>Vertical</t>
  </si>
  <si>
    <t>VERTICAL AND HORIZONTAL PERMEABILITY AND POROSITY CROSSPLOTS</t>
  </si>
  <si>
    <t>at NCS</t>
  </si>
  <si>
    <t>+  Indicates the sample is unsuitable for this type of measurement.</t>
  </si>
  <si>
    <t>PERMEABILITY AND POROSITY CROSSPLOTS</t>
  </si>
  <si>
    <t>at NCS,</t>
  </si>
  <si>
    <t xml:space="preserve">PERMEABILITY VERSUS POROSITY </t>
  </si>
  <si>
    <t>Apache Corporation</t>
  </si>
  <si>
    <t>MGS A43-11 Well</t>
  </si>
  <si>
    <t>File: HH-49641</t>
  </si>
  <si>
    <t>USA</t>
  </si>
  <si>
    <t>Date: 2-16-11</t>
  </si>
  <si>
    <t>Convection Dried at 140°F         Net Confining Stress:  2500 psi</t>
  </si>
  <si>
    <t>Convection Dried at 140°F             Net Confining Stress:  2500 psi</t>
  </si>
  <si>
    <t>ID</t>
  </si>
  <si>
    <t>9945</t>
  </si>
  <si>
    <t>9947-1</t>
  </si>
  <si>
    <t>9947-2</t>
  </si>
  <si>
    <t>9950</t>
  </si>
  <si>
    <t>9949</t>
  </si>
  <si>
    <t>9955</t>
  </si>
  <si>
    <t>9960</t>
  </si>
  <si>
    <t>9965</t>
  </si>
  <si>
    <t>9967</t>
  </si>
  <si>
    <t>9981</t>
  </si>
  <si>
    <t>9990</t>
  </si>
  <si>
    <t>9992-1</t>
  </si>
  <si>
    <t>9992-2</t>
  </si>
  <si>
    <t>9997</t>
  </si>
  <si>
    <t>9998</t>
  </si>
  <si>
    <t>10005</t>
  </si>
  <si>
    <t>10007</t>
  </si>
  <si>
    <t>unknown</t>
  </si>
  <si>
    <t>10017</t>
  </si>
  <si>
    <t>10015</t>
  </si>
  <si>
    <t>10018</t>
  </si>
  <si>
    <t>10019</t>
  </si>
  <si>
    <t>10024</t>
  </si>
  <si>
    <t>10028</t>
  </si>
  <si>
    <t>10030</t>
  </si>
  <si>
    <t>10031</t>
  </si>
  <si>
    <t>10032B</t>
  </si>
  <si>
    <t>10040</t>
  </si>
  <si>
    <t>10042</t>
  </si>
  <si>
    <t>10044</t>
  </si>
  <si>
    <t>10045</t>
  </si>
  <si>
    <t>10050-1</t>
  </si>
  <si>
    <t>10050-2</t>
  </si>
  <si>
    <t>10051</t>
  </si>
  <si>
    <t>10096</t>
  </si>
  <si>
    <t>10097</t>
  </si>
  <si>
    <t>10050</t>
  </si>
  <si>
    <t>10110</t>
  </si>
  <si>
    <t>+</t>
  </si>
  <si>
    <t xml:space="preserve">   &lt;0.0001</t>
  </si>
  <si>
    <t>SUMMARY OF STAIRSTEP PERMEABILITY AND POROSITY MEASUREMENTS</t>
  </si>
  <si>
    <t>Permeability Ratio,</t>
  </si>
  <si>
    <r>
      <t>K/K</t>
    </r>
    <r>
      <rPr>
        <vertAlign val="subscript"/>
        <sz val="8"/>
        <color indexed="8"/>
        <rFont val="Arial"/>
        <family val="2"/>
      </rPr>
      <t>@ 800 psi</t>
    </r>
  </si>
  <si>
    <t>Porosity Ratio,</t>
  </si>
  <si>
    <r>
      <t>ø/ø</t>
    </r>
    <r>
      <rPr>
        <vertAlign val="subscript"/>
        <sz val="8"/>
        <color indexed="8"/>
        <rFont val="Arial"/>
        <family val="2"/>
      </rPr>
      <t>@ 800 psi</t>
    </r>
  </si>
  <si>
    <t>Average Values:</t>
  </si>
  <si>
    <t>PERMEABILITY AND POROSITY VERSUS NET CONFINING PRESSURE</t>
  </si>
</sst>
</file>

<file path=xl/styles.xml><?xml version="1.0" encoding="utf-8"?>
<styleSheet xmlns="http://schemas.openxmlformats.org/spreadsheetml/2006/main">
  <numFmts count="36">
    <numFmt numFmtId="164" formatCode="0.0\ \ \ \ "/>
    <numFmt numFmtId="165" formatCode="#,##0.0"/>
    <numFmt numFmtId="166" formatCode="0.000E+00"/>
    <numFmt numFmtId="167" formatCode="0.\ \ \ \ "/>
    <numFmt numFmtId="168" formatCode="?0.0"/>
    <numFmt numFmtId="169" formatCode="0.000"/>
    <numFmt numFmtId="170" formatCode="0.0"/>
    <numFmt numFmtId="171" formatCode="?0"/>
    <numFmt numFmtId="172" formatCode="???0.????"/>
    <numFmt numFmtId="173" formatCode="??0."/>
    <numFmt numFmtId="174" formatCode="???0"/>
    <numFmt numFmtId="175" formatCode="????0.00"/>
    <numFmt numFmtId="176" formatCode="?0.00"/>
    <numFmt numFmtId="177" formatCode="?0.000"/>
    <numFmt numFmtId="178" formatCode="??0.000"/>
    <numFmt numFmtId="180" formatCode="??0"/>
    <numFmt numFmtId="181" formatCode="0.0000"/>
    <numFmt numFmtId="182" formatCode="??0.0"/>
    <numFmt numFmtId="183" formatCode="m\-d\-yy"/>
    <numFmt numFmtId="185" formatCode="??0.????"/>
    <numFmt numFmtId="186" formatCode="?0.0???"/>
    <numFmt numFmtId="188" formatCode="#."/>
    <numFmt numFmtId="189" formatCode="_-* #,##0\ _P_t_s_-;\-* #,##0\ _P_t_s_-;_-* &quot;-&quot;\ _P_t_s_-;_-@_-"/>
    <numFmt numFmtId="190" formatCode="_-* #,##0.00\ _P_t_s_-;\-* #,##0.00\ _P_t_s_-;_-* &quot;-&quot;??\ _P_t_s_-;_-@_-"/>
    <numFmt numFmtId="191" formatCode="???0.0???"/>
    <numFmt numFmtId="192" formatCode="?0.?"/>
    <numFmt numFmtId="193" formatCode="???0.?0??"/>
    <numFmt numFmtId="194" formatCode="???0.???0"/>
    <numFmt numFmtId="195" formatCode="???0.??0?"/>
    <numFmt numFmtId="196" formatCode="[Red]General"/>
    <numFmt numFmtId="197" formatCode="??0.??0?"/>
    <numFmt numFmtId="198" formatCode="??0.?0??"/>
    <numFmt numFmtId="199" formatCode="???0.000"/>
    <numFmt numFmtId="200" formatCode="0\ \ \ \ "/>
    <numFmt numFmtId="201" formatCode="0."/>
    <numFmt numFmtId="202" formatCode="???0."/>
  </numFmts>
  <fonts count="25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"/>
      <color indexed="16"/>
      <name val="Courier"/>
      <family val="3"/>
    </font>
    <font>
      <sz val="10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MS Sans Serif"/>
      <family val="2"/>
    </font>
    <font>
      <b/>
      <sz val="16"/>
      <name val="Arial"/>
      <family val="2"/>
    </font>
    <font>
      <sz val="10"/>
      <color indexed="8"/>
      <name val="Helv"/>
    </font>
    <font>
      <sz val="8"/>
      <color indexed="8"/>
      <name val="Helv"/>
    </font>
    <font>
      <sz val="10"/>
      <name val="Helv"/>
    </font>
    <font>
      <b/>
      <sz val="10"/>
      <name val="Helv"/>
    </font>
    <font>
      <sz val="8"/>
      <name val="Helv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88" fontId="12" fillId="0" borderId="0">
      <protection locked="0"/>
    </xf>
    <xf numFmtId="188" fontId="12" fillId="0" borderId="0">
      <protection locked="0"/>
    </xf>
    <xf numFmtId="188" fontId="12" fillId="0" borderId="0">
      <protection locked="0"/>
    </xf>
    <xf numFmtId="188" fontId="12" fillId="0" borderId="0">
      <protection locked="0"/>
    </xf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8" fontId="12" fillId="0" borderId="0">
      <protection locked="0"/>
    </xf>
    <xf numFmtId="188" fontId="12" fillId="0" borderId="0">
      <protection locked="0"/>
    </xf>
    <xf numFmtId="0" fontId="1" fillId="0" borderId="0"/>
    <xf numFmtId="0" fontId="2" fillId="0" borderId="0"/>
    <xf numFmtId="0" fontId="2" fillId="0" borderId="0"/>
    <xf numFmtId="0" fontId="1" fillId="0" borderId="0"/>
    <xf numFmtId="188" fontId="12" fillId="0" borderId="0">
      <protection locked="0"/>
    </xf>
    <xf numFmtId="188" fontId="12" fillId="0" borderId="0">
      <protection locked="0"/>
    </xf>
    <xf numFmtId="188" fontId="12" fillId="0" borderId="0">
      <protection locked="0"/>
    </xf>
    <xf numFmtId="188" fontId="12" fillId="0" borderId="1">
      <protection locked="0"/>
    </xf>
  </cellStyleXfs>
  <cellXfs count="327">
    <xf numFmtId="0" fontId="0" fillId="0" borderId="0" xfId="0"/>
    <xf numFmtId="0" fontId="6" fillId="0" borderId="0" xfId="11" applyFont="1"/>
    <xf numFmtId="0" fontId="6" fillId="0" borderId="0" xfId="14" applyFont="1"/>
    <xf numFmtId="0" fontId="3" fillId="0" borderId="0" xfId="11" applyFont="1" applyAlignment="1">
      <alignment horizontal="centerContinuous"/>
    </xf>
    <xf numFmtId="0" fontId="6" fillId="0" borderId="0" xfId="11" applyFont="1" applyAlignment="1">
      <alignment horizontal="centerContinuous"/>
    </xf>
    <xf numFmtId="0" fontId="6" fillId="0" borderId="0" xfId="14" applyFont="1" applyAlignment="1">
      <alignment horizontal="centerContinuous"/>
    </xf>
    <xf numFmtId="168" fontId="6" fillId="0" borderId="0" xfId="14" quotePrefix="1" applyNumberFormat="1" applyFont="1" applyBorder="1" applyAlignment="1">
      <alignment horizontal="left"/>
    </xf>
    <xf numFmtId="183" fontId="6" fillId="0" borderId="0" xfId="14" applyNumberFormat="1" applyFont="1" applyAlignment="1">
      <alignment horizontal="right"/>
    </xf>
    <xf numFmtId="0" fontId="8" fillId="0" borderId="0" xfId="13" applyFont="1"/>
    <xf numFmtId="0" fontId="8" fillId="0" borderId="0" xfId="13" applyFont="1" applyAlignment="1">
      <alignment horizontal="center"/>
    </xf>
    <xf numFmtId="0" fontId="8" fillId="0" borderId="0" xfId="13" applyFont="1" applyAlignment="1">
      <alignment horizontal="center" vertical="center"/>
    </xf>
    <xf numFmtId="180" fontId="8" fillId="0" borderId="5" xfId="12" applyNumberFormat="1" applyFont="1" applyBorder="1" applyAlignment="1">
      <alignment horizontal="center"/>
    </xf>
    <xf numFmtId="169" fontId="8" fillId="0" borderId="0" xfId="13" applyNumberFormat="1" applyFont="1" applyAlignment="1">
      <alignment horizontal="center"/>
    </xf>
    <xf numFmtId="2" fontId="8" fillId="0" borderId="0" xfId="13" applyNumberFormat="1" applyFont="1" applyAlignment="1">
      <alignment horizontal="center"/>
    </xf>
    <xf numFmtId="1" fontId="5" fillId="0" borderId="0" xfId="12" applyNumberFormat="1" applyFont="1" applyBorder="1" applyAlignment="1">
      <alignment horizontal="centerContinuous"/>
    </xf>
    <xf numFmtId="175" fontId="5" fillId="0" borderId="0" xfId="12" applyNumberFormat="1" applyFont="1" applyBorder="1" applyAlignment="1">
      <alignment horizontal="centerContinuous"/>
    </xf>
    <xf numFmtId="168" fontId="5" fillId="0" borderId="0" xfId="12" applyNumberFormat="1" applyFont="1" applyBorder="1" applyAlignment="1">
      <alignment horizontal="centerContinuous"/>
    </xf>
    <xf numFmtId="0" fontId="6" fillId="0" borderId="0" xfId="12" applyFont="1"/>
    <xf numFmtId="2" fontId="7" fillId="0" borderId="0" xfId="12" applyNumberFormat="1" applyFont="1" applyBorder="1" applyAlignment="1">
      <alignment horizontal="center"/>
    </xf>
    <xf numFmtId="181" fontId="6" fillId="0" borderId="0" xfId="11" applyNumberFormat="1" applyFont="1"/>
    <xf numFmtId="168" fontId="6" fillId="0" borderId="0" xfId="0" applyNumberFormat="1" applyFont="1" applyBorder="1" applyAlignment="1"/>
    <xf numFmtId="0" fontId="6" fillId="0" borderId="0" xfId="11" quotePrefix="1" applyFont="1" applyAlignment="1">
      <alignment horizontal="centerContinuous"/>
    </xf>
    <xf numFmtId="168" fontId="6" fillId="0" borderId="0" xfId="14" quotePrefix="1" applyNumberFormat="1" applyFont="1" applyBorder="1" applyAlignment="1">
      <alignment horizontal="right"/>
    </xf>
    <xf numFmtId="0" fontId="8" fillId="0" borderId="0" xfId="13" applyFont="1" applyFill="1"/>
    <xf numFmtId="0" fontId="6" fillId="0" borderId="0" xfId="0" applyFont="1" applyAlignment="1">
      <alignment horizontal="right"/>
    </xf>
    <xf numFmtId="168" fontId="4" fillId="0" borderId="0" xfId="12" applyNumberFormat="1" applyFont="1" applyBorder="1" applyAlignment="1">
      <alignment horizontal="centerContinuous"/>
    </xf>
    <xf numFmtId="0" fontId="6" fillId="0" borderId="0" xfId="0" applyFont="1"/>
    <xf numFmtId="183" fontId="8" fillId="0" borderId="0" xfId="14" applyNumberFormat="1" applyFont="1" applyAlignment="1">
      <alignment horizontal="right"/>
    </xf>
    <xf numFmtId="0" fontId="6" fillId="0" borderId="0" xfId="12" applyFont="1" applyBorder="1"/>
    <xf numFmtId="173" fontId="6" fillId="0" borderId="0" xfId="12" applyNumberFormat="1" applyFont="1" applyBorder="1" applyAlignment="1">
      <alignment horizontal="center"/>
    </xf>
    <xf numFmtId="1" fontId="13" fillId="0" borderId="0" xfId="12" applyNumberFormat="1" applyFont="1" applyBorder="1" applyAlignment="1">
      <alignment horizontal="center"/>
    </xf>
    <xf numFmtId="168" fontId="3" fillId="0" borderId="0" xfId="12" quotePrefix="1" applyNumberFormat="1" applyFont="1" applyBorder="1" applyAlignment="1">
      <alignment horizontal="centerContinuous"/>
    </xf>
    <xf numFmtId="168" fontId="3" fillId="0" borderId="0" xfId="12" applyNumberFormat="1" applyFont="1" applyBorder="1" applyAlignment="1">
      <alignment horizontal="centerContinuous"/>
    </xf>
    <xf numFmtId="0" fontId="3" fillId="0" borderId="0" xfId="12" applyFont="1" applyBorder="1"/>
    <xf numFmtId="168" fontId="3" fillId="0" borderId="0" xfId="12" applyNumberFormat="1" applyFont="1" applyBorder="1" applyAlignment="1">
      <alignment horizontal="center"/>
    </xf>
    <xf numFmtId="0" fontId="3" fillId="0" borderId="0" xfId="12" applyFont="1" applyBorder="1" applyAlignment="1">
      <alignment horizontal="centerContinuous"/>
    </xf>
    <xf numFmtId="0" fontId="14" fillId="0" borderId="0" xfId="12" applyFont="1" applyBorder="1"/>
    <xf numFmtId="0" fontId="14" fillId="0" borderId="0" xfId="12" applyFont="1"/>
    <xf numFmtId="0" fontId="6" fillId="0" borderId="0" xfId="12" applyFont="1" applyBorder="1" applyAlignment="1">
      <alignment horizontal="center"/>
    </xf>
    <xf numFmtId="168" fontId="6" fillId="0" borderId="0" xfId="12" quotePrefix="1" applyNumberFormat="1" applyFont="1" applyBorder="1" applyAlignment="1">
      <alignment horizontal="centerContinuous"/>
    </xf>
    <xf numFmtId="168" fontId="6" fillId="0" borderId="0" xfId="12" applyNumberFormat="1" applyFont="1" applyBorder="1" applyAlignment="1">
      <alignment horizontal="centerContinuous"/>
    </xf>
    <xf numFmtId="0" fontId="6" fillId="0" borderId="0" xfId="0" applyFont="1" applyAlignment="1">
      <alignment horizontal="centerContinuous"/>
    </xf>
    <xf numFmtId="168" fontId="6" fillId="0" borderId="0" xfId="12" applyNumberFormat="1" applyFont="1" applyBorder="1" applyAlignment="1">
      <alignment horizontal="center"/>
    </xf>
    <xf numFmtId="0" fontId="6" fillId="0" borderId="0" xfId="12" applyFont="1" applyBorder="1" applyAlignment="1">
      <alignment horizontal="centerContinuous"/>
    </xf>
    <xf numFmtId="168" fontId="6" fillId="0" borderId="0" xfId="0" applyNumberFormat="1" applyFont="1" applyBorder="1" applyAlignment="1">
      <alignment horizontal="left"/>
    </xf>
    <xf numFmtId="168" fontId="6" fillId="0" borderId="0" xfId="12" applyNumberFormat="1" applyFont="1" applyAlignment="1">
      <alignment horizontal="center"/>
    </xf>
    <xf numFmtId="164" fontId="6" fillId="0" borderId="0" xfId="12" applyNumberFormat="1" applyFont="1" applyBorder="1" applyAlignment="1"/>
    <xf numFmtId="166" fontId="6" fillId="0" borderId="0" xfId="12" applyNumberFormat="1" applyFont="1" applyBorder="1" applyAlignment="1">
      <alignment horizontal="center"/>
    </xf>
    <xf numFmtId="164" fontId="6" fillId="0" borderId="0" xfId="12" applyNumberFormat="1" applyFont="1" applyBorder="1" applyAlignment="1">
      <alignment horizontal="center"/>
    </xf>
    <xf numFmtId="165" fontId="6" fillId="0" borderId="0" xfId="12" applyNumberFormat="1" applyFont="1" applyBorder="1" applyAlignment="1">
      <alignment horizontal="center"/>
    </xf>
    <xf numFmtId="2" fontId="6" fillId="0" borderId="0" xfId="12" applyNumberFormat="1" applyFont="1" applyBorder="1" applyAlignment="1">
      <alignment horizontal="center"/>
    </xf>
    <xf numFmtId="167" fontId="6" fillId="0" borderId="0" xfId="12" applyNumberFormat="1" applyFont="1" applyBorder="1" applyAlignment="1">
      <alignment horizontal="right"/>
    </xf>
    <xf numFmtId="170" fontId="6" fillId="0" borderId="0" xfId="12" applyNumberFormat="1" applyFont="1" applyBorder="1"/>
    <xf numFmtId="169" fontId="6" fillId="0" borderId="0" xfId="12" applyNumberFormat="1" applyFont="1" applyBorder="1" applyAlignment="1">
      <alignment horizontal="center"/>
    </xf>
    <xf numFmtId="164" fontId="6" fillId="0" borderId="0" xfId="0" quotePrefix="1" applyNumberFormat="1" applyFont="1" applyBorder="1" applyAlignment="1">
      <alignment horizontal="left"/>
    </xf>
    <xf numFmtId="175" fontId="6" fillId="0" borderId="0" xfId="12" applyNumberFormat="1" applyFont="1" applyBorder="1"/>
    <xf numFmtId="168" fontId="6" fillId="0" borderId="0" xfId="12" quotePrefix="1" applyNumberFormat="1" applyFont="1" applyBorder="1" applyAlignment="1">
      <alignment horizontal="right"/>
    </xf>
    <xf numFmtId="164" fontId="6" fillId="0" borderId="0" xfId="0" applyNumberFormat="1" applyFont="1" applyBorder="1" applyAlignment="1"/>
    <xf numFmtId="1" fontId="6" fillId="0" borderId="0" xfId="12" applyNumberFormat="1" applyFont="1" applyBorder="1" applyAlignment="1">
      <alignment horizontal="center"/>
    </xf>
    <xf numFmtId="175" fontId="6" fillId="0" borderId="0" xfId="12" applyNumberFormat="1" applyFont="1" applyBorder="1" applyAlignment="1"/>
    <xf numFmtId="1" fontId="6" fillId="0" borderId="8" xfId="12" applyNumberFormat="1" applyFont="1" applyBorder="1" applyAlignment="1">
      <alignment horizontal="center"/>
    </xf>
    <xf numFmtId="175" fontId="13" fillId="0" borderId="8" xfId="12" applyNumberFormat="1" applyFont="1" applyBorder="1" applyAlignment="1">
      <alignment horizontal="center"/>
    </xf>
    <xf numFmtId="168" fontId="13" fillId="0" borderId="2" xfId="12" quotePrefix="1" applyNumberFormat="1" applyFont="1" applyBorder="1" applyAlignment="1">
      <alignment horizontal="centerContinuous"/>
    </xf>
    <xf numFmtId="2" fontId="13" fillId="0" borderId="6" xfId="12" quotePrefix="1" applyNumberFormat="1" applyFont="1" applyBorder="1" applyAlignment="1">
      <alignment horizontal="centerContinuous"/>
    </xf>
    <xf numFmtId="2" fontId="13" fillId="0" borderId="0" xfId="12" applyNumberFormat="1" applyFont="1" applyBorder="1" applyAlignment="1">
      <alignment horizontal="centerContinuous"/>
    </xf>
    <xf numFmtId="2" fontId="13" fillId="0" borderId="0" xfId="12" applyNumberFormat="1" applyFont="1" applyBorder="1" applyAlignment="1">
      <alignment horizontal="center"/>
    </xf>
    <xf numFmtId="168" fontId="13" fillId="0" borderId="0" xfId="12" applyNumberFormat="1" applyFont="1" applyBorder="1" applyAlignment="1">
      <alignment horizontal="center"/>
    </xf>
    <xf numFmtId="164" fontId="6" fillId="0" borderId="0" xfId="12" applyNumberFormat="1" applyFont="1" applyBorder="1" applyAlignment="1">
      <alignment horizontal="centerContinuous"/>
    </xf>
    <xf numFmtId="2" fontId="6" fillId="0" borderId="0" xfId="12" applyNumberFormat="1" applyFont="1" applyBorder="1" applyAlignment="1">
      <alignment horizontal="centerContinuous"/>
    </xf>
    <xf numFmtId="167" fontId="6" fillId="0" borderId="0" xfId="12" applyNumberFormat="1" applyFont="1" applyBorder="1" applyAlignment="1">
      <alignment horizontal="centerContinuous"/>
    </xf>
    <xf numFmtId="1" fontId="6" fillId="0" borderId="10" xfId="12" applyNumberFormat="1" applyFont="1" applyBorder="1" applyAlignment="1">
      <alignment horizontal="center"/>
    </xf>
    <xf numFmtId="175" fontId="13" fillId="0" borderId="10" xfId="12" applyNumberFormat="1" applyFont="1" applyBorder="1" applyAlignment="1">
      <alignment horizontal="center"/>
    </xf>
    <xf numFmtId="0" fontId="13" fillId="0" borderId="10" xfId="12" applyNumberFormat="1" applyFont="1" applyBorder="1" applyAlignment="1">
      <alignment horizontal="centerContinuous"/>
    </xf>
    <xf numFmtId="0" fontId="13" fillId="0" borderId="12" xfId="12" applyNumberFormat="1" applyFont="1" applyBorder="1" applyAlignment="1">
      <alignment horizontal="centerContinuous"/>
    </xf>
    <xf numFmtId="164" fontId="13" fillId="0" borderId="0" xfId="12" applyNumberFormat="1" applyFont="1" applyBorder="1" applyAlignment="1">
      <alignment horizontal="centerContinuous"/>
    </xf>
    <xf numFmtId="164" fontId="7" fillId="0" borderId="0" xfId="12" applyNumberFormat="1" applyFont="1" applyBorder="1" applyAlignment="1">
      <alignment horizontal="centerContinuous"/>
    </xf>
    <xf numFmtId="164" fontId="13" fillId="0" borderId="0" xfId="12" applyNumberFormat="1" applyFont="1" applyBorder="1" applyAlignment="1">
      <alignment horizontal="center"/>
    </xf>
    <xf numFmtId="170" fontId="6" fillId="0" borderId="0" xfId="12" applyNumberFormat="1" applyFont="1" applyBorder="1" applyAlignment="1">
      <alignment horizontal="center"/>
    </xf>
    <xf numFmtId="0" fontId="6" fillId="0" borderId="0" xfId="12" applyNumberFormat="1" applyFont="1" applyBorder="1" applyAlignment="1">
      <alignment horizontal="center"/>
    </xf>
    <xf numFmtId="0" fontId="13" fillId="0" borderId="11" xfId="12" applyNumberFormat="1" applyFont="1" applyBorder="1" applyAlignment="1">
      <alignment horizontal="centerContinuous"/>
    </xf>
    <xf numFmtId="0" fontId="13" fillId="0" borderId="14" xfId="12" applyNumberFormat="1" applyFont="1" applyBorder="1" applyAlignment="1">
      <alignment horizontal="centerContinuous"/>
    </xf>
    <xf numFmtId="169" fontId="4" fillId="0" borderId="0" xfId="12" applyNumberFormat="1" applyFont="1" applyBorder="1" applyAlignment="1">
      <alignment horizontal="center"/>
    </xf>
    <xf numFmtId="1" fontId="13" fillId="0" borderId="11" xfId="12" applyNumberFormat="1" applyFont="1" applyBorder="1" applyAlignment="1">
      <alignment horizontal="center"/>
    </xf>
    <xf numFmtId="175" fontId="13" fillId="0" borderId="5" xfId="12" applyNumberFormat="1" applyFont="1" applyBorder="1" applyAlignment="1">
      <alignment horizontal="center"/>
    </xf>
    <xf numFmtId="0" fontId="6" fillId="0" borderId="3" xfId="12" applyNumberFormat="1" applyFont="1" applyBorder="1" applyAlignment="1">
      <alignment horizontal="centerContinuous"/>
    </xf>
    <xf numFmtId="2" fontId="13" fillId="0" borderId="5" xfId="12" applyNumberFormat="1" applyFont="1" applyBorder="1" applyAlignment="1">
      <alignment horizontal="centerContinuous"/>
    </xf>
    <xf numFmtId="173" fontId="6" fillId="0" borderId="5" xfId="12" applyNumberFormat="1" applyFont="1" applyBorder="1" applyAlignment="1">
      <alignment horizontal="center"/>
    </xf>
    <xf numFmtId="186" fontId="6" fillId="0" borderId="0" xfId="0" applyNumberFormat="1" applyFont="1" applyAlignment="1">
      <alignment horizontal="center"/>
    </xf>
    <xf numFmtId="164" fontId="7" fillId="0" borderId="0" xfId="12" applyNumberFormat="1" applyFont="1" applyBorder="1" applyAlignment="1">
      <alignment horizontal="center"/>
    </xf>
    <xf numFmtId="175" fontId="13" fillId="0" borderId="0" xfId="12" applyNumberFormat="1" applyFont="1" applyBorder="1" applyAlignment="1">
      <alignment horizontal="center"/>
    </xf>
    <xf numFmtId="1" fontId="6" fillId="0" borderId="0" xfId="12" applyNumberFormat="1" applyFont="1" applyAlignment="1">
      <alignment horizontal="center"/>
    </xf>
    <xf numFmtId="171" fontId="6" fillId="0" borderId="0" xfId="12" applyNumberFormat="1" applyFont="1" applyAlignment="1">
      <alignment horizontal="center"/>
    </xf>
    <xf numFmtId="2" fontId="6" fillId="0" borderId="0" xfId="12" applyNumberFormat="1" applyFont="1" applyAlignment="1">
      <alignment horizontal="center"/>
    </xf>
    <xf numFmtId="177" fontId="6" fillId="0" borderId="0" xfId="12" applyNumberFormat="1" applyFont="1" applyBorder="1" applyAlignment="1">
      <alignment horizontal="center"/>
    </xf>
    <xf numFmtId="177" fontId="6" fillId="0" borderId="0" xfId="12" applyNumberFormat="1" applyFont="1" applyFill="1" applyBorder="1" applyAlignment="1">
      <alignment horizontal="center"/>
    </xf>
    <xf numFmtId="0" fontId="6" fillId="0" borderId="0" xfId="12" applyFont="1" applyFill="1" applyBorder="1" applyAlignment="1">
      <alignment horizontal="center"/>
    </xf>
    <xf numFmtId="0" fontId="6" fillId="0" borderId="0" xfId="12" applyFont="1" applyFill="1"/>
    <xf numFmtId="0" fontId="6" fillId="0" borderId="0" xfId="12" applyFont="1" applyAlignment="1">
      <alignment horizontal="right"/>
    </xf>
    <xf numFmtId="0" fontId="6" fillId="0" borderId="0" xfId="12" quotePrefix="1" applyFont="1"/>
    <xf numFmtId="0" fontId="0" fillId="0" borderId="0" xfId="0" applyAlignment="1">
      <alignment horizontal="centerContinuous"/>
    </xf>
    <xf numFmtId="0" fontId="2" fillId="0" borderId="0" xfId="12"/>
    <xf numFmtId="0" fontId="2" fillId="0" borderId="0" xfId="12" applyBorder="1" applyAlignment="1">
      <alignment horizontal="center"/>
    </xf>
    <xf numFmtId="0" fontId="2" fillId="0" borderId="0" xfId="12" applyBorder="1"/>
    <xf numFmtId="0" fontId="2" fillId="0" borderId="0" xfId="12" applyBorder="1" applyAlignment="1">
      <alignment horizontal="centerContinuous"/>
    </xf>
    <xf numFmtId="2" fontId="3" fillId="0" borderId="0" xfId="12" quotePrefix="1" applyNumberFormat="1" applyFont="1" applyBorder="1" applyAlignment="1">
      <alignment horizontal="centerContinuous"/>
    </xf>
    <xf numFmtId="174" fontId="4" fillId="0" borderId="0" xfId="12" applyNumberFormat="1" applyFont="1" applyBorder="1" applyAlignment="1">
      <alignment horizontal="center"/>
    </xf>
    <xf numFmtId="168" fontId="15" fillId="0" borderId="0" xfId="12" applyNumberFormat="1" applyFont="1" applyBorder="1" applyAlignment="1">
      <alignment horizontal="center"/>
    </xf>
    <xf numFmtId="0" fontId="15" fillId="0" borderId="0" xfId="12" applyFont="1" applyBorder="1" applyAlignment="1">
      <alignment horizontal="centerContinuous"/>
    </xf>
    <xf numFmtId="0" fontId="15" fillId="0" borderId="0" xfId="12" applyFont="1" applyBorder="1"/>
    <xf numFmtId="0" fontId="16" fillId="0" borderId="0" xfId="12" applyFont="1" applyBorder="1"/>
    <xf numFmtId="0" fontId="16" fillId="0" borderId="0" xfId="12" applyFont="1"/>
    <xf numFmtId="0" fontId="1" fillId="0" borderId="0" xfId="12" applyFont="1" applyBorder="1" applyAlignment="1">
      <alignment horizontal="center"/>
    </xf>
    <xf numFmtId="0" fontId="1" fillId="0" borderId="0" xfId="12" applyFont="1" applyBorder="1" applyAlignment="1">
      <alignment horizontal="centerContinuous"/>
    </xf>
    <xf numFmtId="2" fontId="6" fillId="0" borderId="0" xfId="12" quotePrefix="1" applyNumberFormat="1" applyFont="1" applyBorder="1" applyAlignment="1">
      <alignment horizontal="centerContinuous"/>
    </xf>
    <xf numFmtId="174" fontId="6" fillId="0" borderId="0" xfId="12" applyNumberFormat="1" applyFont="1" applyBorder="1" applyAlignment="1">
      <alignment horizontal="center"/>
    </xf>
    <xf numFmtId="168" fontId="2" fillId="0" borderId="0" xfId="12" applyNumberFormat="1" applyFont="1" applyBorder="1" applyAlignment="1">
      <alignment horizontal="center"/>
    </xf>
    <xf numFmtId="0" fontId="2" fillId="0" borderId="0" xfId="12" applyFont="1" applyBorder="1" applyAlignment="1">
      <alignment horizontal="centerContinuous"/>
    </xf>
    <xf numFmtId="0" fontId="2" fillId="0" borderId="0" xfId="12" applyFont="1" applyBorder="1"/>
    <xf numFmtId="0" fontId="1" fillId="0" borderId="0" xfId="12" applyFont="1" applyBorder="1"/>
    <xf numFmtId="0" fontId="1" fillId="0" borderId="0" xfId="12" applyFont="1"/>
    <xf numFmtId="168" fontId="5" fillId="0" borderId="0" xfId="12" applyNumberFormat="1" applyFont="1" applyBorder="1" applyAlignment="1">
      <alignment horizontal="center"/>
    </xf>
    <xf numFmtId="2" fontId="5" fillId="0" borderId="0" xfId="12" applyNumberFormat="1" applyFont="1" applyBorder="1" applyAlignment="1">
      <alignment horizontal="center"/>
    </xf>
    <xf numFmtId="0" fontId="5" fillId="0" borderId="0" xfId="12" applyFont="1" applyBorder="1"/>
    <xf numFmtId="168" fontId="17" fillId="0" borderId="0" xfId="12" applyNumberFormat="1" applyFont="1" applyBorder="1" applyAlignment="1">
      <alignment horizontal="center"/>
    </xf>
    <xf numFmtId="0" fontId="17" fillId="0" borderId="0" xfId="12" applyFont="1" applyBorder="1"/>
    <xf numFmtId="1" fontId="17" fillId="0" borderId="0" xfId="12" applyNumberFormat="1" applyFont="1" applyBorder="1" applyAlignment="1">
      <alignment horizontal="centerContinuous"/>
    </xf>
    <xf numFmtId="0" fontId="17" fillId="0" borderId="0" xfId="12" applyFont="1" applyBorder="1" applyAlignment="1">
      <alignment horizontal="centerContinuous"/>
    </xf>
    <xf numFmtId="169" fontId="17" fillId="0" borderId="0" xfId="12" applyNumberFormat="1" applyFont="1" applyBorder="1" applyAlignment="1">
      <alignment horizontal="center"/>
    </xf>
    <xf numFmtId="168" fontId="6" fillId="0" borderId="0" xfId="12" applyNumberFormat="1" applyFont="1" applyBorder="1" applyAlignment="1">
      <alignment horizontal="right"/>
    </xf>
    <xf numFmtId="166" fontId="2" fillId="0" borderId="0" xfId="12" applyNumberFormat="1" applyFont="1" applyBorder="1" applyAlignment="1">
      <alignment horizontal="center"/>
    </xf>
    <xf numFmtId="164" fontId="2" fillId="0" borderId="0" xfId="12" applyNumberFormat="1" applyFont="1" applyBorder="1" applyAlignment="1">
      <alignment horizontal="center"/>
    </xf>
    <xf numFmtId="165" fontId="2" fillId="0" borderId="0" xfId="12" applyNumberFormat="1" applyFont="1" applyBorder="1" applyAlignment="1">
      <alignment horizontal="center"/>
    </xf>
    <xf numFmtId="2" fontId="2" fillId="0" borderId="0" xfId="12" applyNumberFormat="1" applyFont="1" applyBorder="1" applyAlignment="1">
      <alignment horizontal="center"/>
    </xf>
    <xf numFmtId="167" fontId="2" fillId="0" borderId="0" xfId="12" applyNumberFormat="1" applyFont="1" applyBorder="1" applyAlignment="1">
      <alignment horizontal="right"/>
    </xf>
    <xf numFmtId="170" fontId="2" fillId="0" borderId="0" xfId="12" applyNumberFormat="1" applyBorder="1"/>
    <xf numFmtId="169" fontId="2" fillId="0" borderId="0" xfId="12" applyNumberFormat="1" applyBorder="1" applyAlignment="1">
      <alignment horizontal="center"/>
    </xf>
    <xf numFmtId="168" fontId="2" fillId="0" borderId="0" xfId="12" applyNumberFormat="1" applyBorder="1" applyAlignment="1">
      <alignment horizontal="center"/>
    </xf>
    <xf numFmtId="175" fontId="13" fillId="0" borderId="6" xfId="12" applyNumberFormat="1" applyFont="1" applyBorder="1" applyAlignment="1">
      <alignment horizontal="center"/>
    </xf>
    <xf numFmtId="168" fontId="13" fillId="0" borderId="9" xfId="12" quotePrefix="1" applyNumberFormat="1" applyFont="1" applyBorder="1" applyAlignment="1">
      <alignment horizontal="centerContinuous"/>
    </xf>
    <xf numFmtId="2" fontId="13" fillId="0" borderId="6" xfId="12" applyNumberFormat="1" applyFont="1" applyBorder="1" applyAlignment="1">
      <alignment horizontal="center"/>
    </xf>
    <xf numFmtId="0" fontId="8" fillId="0" borderId="0" xfId="13" applyFont="1" applyBorder="1" applyAlignment="1">
      <alignment horizontal="center" vertical="center"/>
    </xf>
    <xf numFmtId="0" fontId="6" fillId="0" borderId="0" xfId="0" applyFont="1" applyAlignment="1">
      <alignment wrapText="1"/>
    </xf>
    <xf numFmtId="164" fontId="2" fillId="0" borderId="0" xfId="12" applyNumberFormat="1" applyBorder="1" applyAlignment="1">
      <alignment horizontal="centerContinuous"/>
    </xf>
    <xf numFmtId="2" fontId="2" fillId="0" borderId="0" xfId="12" applyNumberFormat="1" applyBorder="1" applyAlignment="1">
      <alignment horizontal="centerContinuous"/>
    </xf>
    <xf numFmtId="167" fontId="2" fillId="0" borderId="0" xfId="12" applyNumberFormat="1" applyBorder="1" applyAlignment="1">
      <alignment horizontal="centerContinuous"/>
    </xf>
    <xf numFmtId="175" fontId="13" fillId="0" borderId="7" xfId="12" applyNumberFormat="1" applyFont="1" applyBorder="1" applyAlignment="1">
      <alignment horizontal="center"/>
    </xf>
    <xf numFmtId="2" fontId="13" fillId="0" borderId="7" xfId="12" applyNumberFormat="1" applyFont="1" applyBorder="1" applyAlignment="1">
      <alignment horizontal="center"/>
    </xf>
    <xf numFmtId="168" fontId="18" fillId="0" borderId="0" xfId="12" applyNumberFormat="1" applyFont="1" applyBorder="1" applyAlignment="1">
      <alignment horizontal="center"/>
    </xf>
    <xf numFmtId="164" fontId="18" fillId="0" borderId="0" xfId="12" applyNumberFormat="1" applyFont="1" applyBorder="1" applyAlignment="1">
      <alignment horizontal="centerContinuous"/>
    </xf>
    <xf numFmtId="164" fontId="19" fillId="0" borderId="0" xfId="12" applyNumberFormat="1" applyFont="1" applyBorder="1" applyAlignment="1">
      <alignment horizontal="centerContinuous"/>
    </xf>
    <xf numFmtId="2" fontId="18" fillId="0" borderId="0" xfId="12" applyNumberFormat="1" applyFont="1" applyBorder="1" applyAlignment="1">
      <alignment horizontal="center"/>
    </xf>
    <xf numFmtId="164" fontId="18" fillId="0" borderId="0" xfId="12" applyNumberFormat="1" applyFont="1" applyBorder="1" applyAlignment="1">
      <alignment horizontal="center"/>
    </xf>
    <xf numFmtId="1" fontId="2" fillId="0" borderId="0" xfId="12" applyNumberFormat="1" applyFont="1" applyBorder="1" applyAlignment="1">
      <alignment horizontal="center"/>
    </xf>
    <xf numFmtId="170" fontId="20" fillId="0" borderId="0" xfId="12" applyNumberFormat="1" applyFont="1" applyBorder="1" applyAlignment="1">
      <alignment horizontal="center"/>
    </xf>
    <xf numFmtId="0" fontId="20" fillId="0" borderId="0" xfId="12" applyNumberFormat="1" applyFont="1" applyBorder="1" applyAlignment="1">
      <alignment horizontal="center"/>
    </xf>
    <xf numFmtId="169" fontId="20" fillId="0" borderId="0" xfId="12" applyNumberFormat="1" applyFont="1" applyBorder="1" applyAlignment="1">
      <alignment horizontal="center"/>
    </xf>
    <xf numFmtId="169" fontId="21" fillId="0" borderId="0" xfId="12" applyNumberFormat="1" applyFont="1" applyBorder="1" applyAlignment="1">
      <alignment horizontal="center"/>
    </xf>
    <xf numFmtId="0" fontId="6" fillId="0" borderId="11" xfId="12" applyNumberFormat="1" applyFont="1" applyBorder="1" applyAlignment="1">
      <alignment horizontal="centerContinuous"/>
    </xf>
    <xf numFmtId="2" fontId="13" fillId="0" borderId="5" xfId="12" applyNumberFormat="1" applyFont="1" applyBorder="1" applyAlignment="1">
      <alignment horizontal="center"/>
    </xf>
    <xf numFmtId="174" fontId="13" fillId="0" borderId="0" xfId="12" applyNumberFormat="1" applyFont="1" applyBorder="1" applyAlignment="1">
      <alignment horizontal="center"/>
    </xf>
    <xf numFmtId="168" fontId="22" fillId="0" borderId="0" xfId="12" applyNumberFormat="1" applyFont="1" applyBorder="1" applyAlignment="1">
      <alignment horizontal="center"/>
    </xf>
    <xf numFmtId="164" fontId="19" fillId="0" borderId="0" xfId="12" applyNumberFormat="1" applyFont="1" applyBorder="1" applyAlignment="1">
      <alignment horizontal="center"/>
    </xf>
    <xf numFmtId="2" fontId="19" fillId="0" borderId="0" xfId="12" applyNumberFormat="1" applyFont="1" applyBorder="1" applyAlignment="1">
      <alignment horizontal="center"/>
    </xf>
    <xf numFmtId="1" fontId="23" fillId="0" borderId="0" xfId="12" applyNumberFormat="1" applyFont="1" applyBorder="1" applyAlignment="1">
      <alignment horizontal="center"/>
    </xf>
    <xf numFmtId="1" fontId="13" fillId="0" borderId="0" xfId="12" applyNumberFormat="1" applyFont="1" applyAlignment="1">
      <alignment horizontal="center"/>
    </xf>
    <xf numFmtId="171" fontId="13" fillId="0" borderId="0" xfId="12" applyNumberFormat="1" applyFont="1" applyAlignment="1">
      <alignment horizontal="center"/>
    </xf>
    <xf numFmtId="191" fontId="6" fillId="0" borderId="0" xfId="0" applyNumberFormat="1" applyFont="1" applyAlignment="1">
      <alignment horizontal="center"/>
    </xf>
    <xf numFmtId="168" fontId="6" fillId="0" borderId="0" xfId="0" applyNumberFormat="1" applyFont="1" applyAlignment="1">
      <alignment horizontal="center"/>
    </xf>
    <xf numFmtId="2" fontId="13" fillId="0" borderId="0" xfId="12" applyNumberFormat="1" applyFont="1" applyAlignment="1">
      <alignment horizontal="center"/>
    </xf>
    <xf numFmtId="2" fontId="13" fillId="0" borderId="0" xfId="12" applyNumberFormat="1" applyFont="1" applyBorder="1" applyAlignment="1"/>
    <xf numFmtId="172" fontId="6" fillId="0" borderId="0" xfId="0" applyNumberFormat="1" applyFont="1" applyAlignment="1">
      <alignment horizontal="center"/>
    </xf>
    <xf numFmtId="182" fontId="13" fillId="0" borderId="0" xfId="12" applyNumberFormat="1" applyFont="1" applyAlignment="1">
      <alignment horizontal="center"/>
    </xf>
    <xf numFmtId="168" fontId="13" fillId="0" borderId="0" xfId="12" applyNumberFormat="1" applyFont="1" applyAlignment="1">
      <alignment horizontal="center"/>
    </xf>
    <xf numFmtId="169" fontId="2" fillId="0" borderId="0" xfId="12" applyNumberFormat="1"/>
    <xf numFmtId="171" fontId="13" fillId="0" borderId="0" xfId="12" applyNumberFormat="1" applyFont="1" applyBorder="1" applyAlignment="1">
      <alignment horizontal="center"/>
    </xf>
    <xf numFmtId="172" fontId="6" fillId="0" borderId="0" xfId="0" applyNumberFormat="1" applyFont="1" applyBorder="1" applyAlignment="1">
      <alignment horizontal="center"/>
    </xf>
    <xf numFmtId="168" fontId="6" fillId="0" borderId="0" xfId="0" applyNumberFormat="1" applyFont="1" applyBorder="1" applyAlignment="1">
      <alignment horizontal="center"/>
    </xf>
    <xf numFmtId="182" fontId="13" fillId="0" borderId="0" xfId="12" applyNumberFormat="1" applyFont="1" applyBorder="1" applyAlignment="1">
      <alignment horizontal="center"/>
    </xf>
    <xf numFmtId="185" fontId="13" fillId="0" borderId="0" xfId="13" applyNumberFormat="1" applyFont="1" applyAlignment="1">
      <alignment horizontal="center" vertical="center"/>
    </xf>
    <xf numFmtId="183" fontId="7" fillId="0" borderId="0" xfId="14" applyNumberFormat="1" applyFont="1" applyAlignment="1">
      <alignment horizontal="right"/>
    </xf>
    <xf numFmtId="182" fontId="6" fillId="0" borderId="0" xfId="12" applyNumberFormat="1" applyFont="1" applyAlignment="1">
      <alignment horizontal="center"/>
    </xf>
    <xf numFmtId="178" fontId="6" fillId="0" borderId="0" xfId="12" applyNumberFormat="1" applyFont="1" applyAlignment="1">
      <alignment horizontal="center"/>
    </xf>
    <xf numFmtId="2" fontId="13" fillId="0" borderId="0" xfId="12" applyNumberFormat="1" applyFont="1" applyBorder="1" applyAlignment="1">
      <alignment horizontal="right"/>
    </xf>
    <xf numFmtId="172" fontId="13" fillId="0" borderId="0" xfId="13" applyNumberFormat="1" applyFont="1" applyAlignment="1">
      <alignment horizontal="center" vertical="center"/>
    </xf>
    <xf numFmtId="192" fontId="13" fillId="0" borderId="0" xfId="13" applyNumberFormat="1" applyFont="1" applyAlignment="1">
      <alignment horizontal="center" vertical="center"/>
    </xf>
    <xf numFmtId="172" fontId="13" fillId="0" borderId="0" xfId="0" applyNumberFormat="1" applyFont="1" applyBorder="1" applyAlignment="1">
      <alignment horizontal="center"/>
    </xf>
    <xf numFmtId="192" fontId="13" fillId="0" borderId="0" xfId="0" applyNumberFormat="1" applyFont="1" applyBorder="1" applyAlignment="1">
      <alignment horizontal="center"/>
    </xf>
    <xf numFmtId="2" fontId="13" fillId="0" borderId="0" xfId="0" applyNumberFormat="1" applyFont="1" applyBorder="1" applyAlignment="1">
      <alignment horizontal="center"/>
    </xf>
    <xf numFmtId="2" fontId="2" fillId="0" borderId="0" xfId="12" applyNumberFormat="1"/>
    <xf numFmtId="172" fontId="2" fillId="0" borderId="0" xfId="12" applyNumberFormat="1" applyBorder="1"/>
    <xf numFmtId="191" fontId="2" fillId="0" borderId="0" xfId="12" applyNumberFormat="1" applyBorder="1"/>
    <xf numFmtId="168" fontId="2" fillId="0" borderId="0" xfId="12" applyNumberFormat="1" applyBorder="1"/>
    <xf numFmtId="192" fontId="13" fillId="0" borderId="0" xfId="12" applyNumberFormat="1" applyFont="1" applyBorder="1" applyAlignment="1">
      <alignment horizontal="center"/>
    </xf>
    <xf numFmtId="181" fontId="7" fillId="0" borderId="0" xfId="14" applyNumberFormat="1" applyFont="1" applyAlignment="1">
      <alignment horizontal="right"/>
    </xf>
    <xf numFmtId="181" fontId="7" fillId="0" borderId="0" xfId="14" applyNumberFormat="1" applyFont="1" applyBorder="1" applyAlignment="1">
      <alignment horizontal="right"/>
    </xf>
    <xf numFmtId="168" fontId="13" fillId="0" borderId="12" xfId="12" applyNumberFormat="1" applyFont="1" applyBorder="1" applyAlignment="1">
      <alignment horizontal="centerContinuous"/>
    </xf>
    <xf numFmtId="0" fontId="13" fillId="0" borderId="13" xfId="12" applyNumberFormat="1" applyFont="1" applyBorder="1" applyAlignment="1">
      <alignment horizontal="centerContinuous"/>
    </xf>
    <xf numFmtId="2" fontId="13" fillId="0" borderId="12" xfId="12" applyNumberFormat="1" applyFont="1" applyBorder="1" applyAlignment="1">
      <alignment horizontal="center"/>
    </xf>
    <xf numFmtId="168" fontId="13" fillId="0" borderId="5" xfId="12" applyNumberFormat="1" applyFont="1" applyBorder="1" applyAlignment="1">
      <alignment horizontal="centerContinuous"/>
    </xf>
    <xf numFmtId="0" fontId="6" fillId="0" borderId="0" xfId="14" applyFont="1" applyAlignment="1">
      <alignment horizontal="left"/>
    </xf>
    <xf numFmtId="172" fontId="6" fillId="0" borderId="0" xfId="0" applyNumberFormat="1" applyFont="1" applyAlignment="1">
      <alignment horizontal="left"/>
    </xf>
    <xf numFmtId="168" fontId="13" fillId="0" borderId="0" xfId="0" applyNumberFormat="1" applyFont="1" applyBorder="1" applyAlignment="1">
      <alignment horizontal="center"/>
    </xf>
    <xf numFmtId="0" fontId="6" fillId="0" borderId="5" xfId="12" applyNumberFormat="1" applyFont="1" applyBorder="1" applyAlignment="1">
      <alignment horizontal="centerContinuous"/>
    </xf>
    <xf numFmtId="168" fontId="6" fillId="0" borderId="13" xfId="12" applyNumberFormat="1" applyFont="1" applyBorder="1" applyAlignment="1">
      <alignment horizontal="centerContinuous"/>
    </xf>
    <xf numFmtId="168" fontId="13" fillId="0" borderId="13" xfId="12" applyNumberFormat="1" applyFont="1" applyBorder="1" applyAlignment="1">
      <alignment horizontal="centerContinuous"/>
    </xf>
    <xf numFmtId="168" fontId="13" fillId="0" borderId="14" xfId="12" applyNumberFormat="1" applyFont="1" applyBorder="1" applyAlignment="1">
      <alignment horizontal="centerContinuous"/>
    </xf>
    <xf numFmtId="181" fontId="11" fillId="0" borderId="0" xfId="12" applyNumberFormat="1" applyFont="1" applyAlignment="1">
      <alignment horizontal="center"/>
    </xf>
    <xf numFmtId="0" fontId="2" fillId="0" borderId="0" xfId="12" applyFont="1" applyBorder="1" applyAlignment="1">
      <alignment horizontal="center"/>
    </xf>
    <xf numFmtId="1" fontId="13" fillId="0" borderId="0" xfId="12" applyNumberFormat="1" applyFont="1" applyAlignment="1">
      <alignment horizontal="left"/>
    </xf>
    <xf numFmtId="172" fontId="2" fillId="0" borderId="0" xfId="0" applyNumberFormat="1" applyFont="1" applyAlignment="1">
      <alignment horizontal="center"/>
    </xf>
    <xf numFmtId="172" fontId="6" fillId="0" borderId="0" xfId="0" applyNumberFormat="1" applyFont="1" applyBorder="1" applyAlignment="1">
      <alignment horizontal="left"/>
    </xf>
    <xf numFmtId="0" fontId="13" fillId="0" borderId="8" xfId="12" applyNumberFormat="1" applyFont="1" applyBorder="1" applyAlignment="1">
      <alignment horizontal="center"/>
    </xf>
    <xf numFmtId="0" fontId="13" fillId="0" borderId="9" xfId="12" applyNumberFormat="1" applyFont="1" applyBorder="1" applyAlignment="1">
      <alignment horizontal="center"/>
    </xf>
    <xf numFmtId="0" fontId="3" fillId="0" borderId="0" xfId="12" applyFont="1" applyBorder="1" applyAlignment="1">
      <alignment horizontal="center"/>
    </xf>
    <xf numFmtId="0" fontId="6" fillId="0" borderId="0" xfId="14" applyFont="1" applyAlignment="1">
      <alignment horizontal="center"/>
    </xf>
    <xf numFmtId="0" fontId="3" fillId="0" borderId="0" xfId="11" applyFont="1" applyAlignment="1">
      <alignment horizontal="center"/>
    </xf>
    <xf numFmtId="0" fontId="13" fillId="0" borderId="2" xfId="12" applyNumberFormat="1" applyFont="1" applyBorder="1" applyAlignment="1">
      <alignment horizontal="center"/>
    </xf>
    <xf numFmtId="0" fontId="2" fillId="0" borderId="0" xfId="12" applyFont="1" applyBorder="1" applyAlignment="1">
      <alignment horizontal="center"/>
    </xf>
    <xf numFmtId="169" fontId="11" fillId="0" borderId="0" xfId="14" applyNumberFormat="1" applyFont="1" applyAlignment="1">
      <alignment horizontal="center"/>
    </xf>
    <xf numFmtId="193" fontId="6" fillId="0" borderId="0" xfId="0" applyNumberFormat="1" applyFont="1" applyAlignment="1">
      <alignment horizontal="center"/>
    </xf>
    <xf numFmtId="194" fontId="6" fillId="0" borderId="0" xfId="0" applyNumberFormat="1" applyFont="1" applyAlignment="1">
      <alignment horizontal="center"/>
    </xf>
    <xf numFmtId="195" fontId="6" fillId="0" borderId="0" xfId="0" applyNumberFormat="1" applyFont="1" applyAlignment="1">
      <alignment horizontal="center"/>
    </xf>
    <xf numFmtId="169" fontId="11" fillId="0" borderId="0" xfId="12" applyNumberFormat="1" applyFont="1" applyAlignment="1">
      <alignment horizontal="center"/>
    </xf>
    <xf numFmtId="171" fontId="6" fillId="0" borderId="0" xfId="12" applyNumberFormat="1" applyFont="1" applyFill="1" applyAlignment="1">
      <alignment horizontal="center"/>
    </xf>
    <xf numFmtId="2" fontId="6" fillId="0" borderId="0" xfId="12" applyNumberFormat="1" applyFont="1" applyFill="1" applyBorder="1" applyAlignment="1">
      <alignment horizontal="center"/>
    </xf>
    <xf numFmtId="0" fontId="8" fillId="0" borderId="0" xfId="12" applyFont="1"/>
    <xf numFmtId="164" fontId="8" fillId="0" borderId="0" xfId="12" quotePrefix="1" applyNumberFormat="1" applyFont="1" applyBorder="1" applyAlignment="1">
      <alignment horizontal="left"/>
    </xf>
    <xf numFmtId="175" fontId="8" fillId="0" borderId="0" xfId="12" applyNumberFormat="1" applyFont="1" applyBorder="1"/>
    <xf numFmtId="168" fontId="8" fillId="0" borderId="0" xfId="12" applyNumberFormat="1" applyFont="1" applyBorder="1" applyAlignment="1">
      <alignment horizontal="center"/>
    </xf>
    <xf numFmtId="168" fontId="2" fillId="0" borderId="0" xfId="12" applyNumberFormat="1" applyFont="1" applyAlignment="1">
      <alignment horizontal="center"/>
    </xf>
    <xf numFmtId="168" fontId="2" fillId="0" borderId="0" xfId="12" applyNumberFormat="1" applyFont="1" applyBorder="1" applyAlignment="1">
      <alignment horizontal="right"/>
    </xf>
    <xf numFmtId="174" fontId="2" fillId="0" borderId="0" xfId="12" applyNumberFormat="1" applyFont="1" applyBorder="1" applyAlignment="1">
      <alignment horizontal="center"/>
    </xf>
    <xf numFmtId="164" fontId="2" fillId="0" borderId="0" xfId="12" applyNumberFormat="1" applyFont="1" applyBorder="1" applyAlignment="1"/>
    <xf numFmtId="0" fontId="4" fillId="0" borderId="0" xfId="12" applyFont="1" applyBorder="1" applyAlignment="1">
      <alignment horizontal="centerContinuous"/>
    </xf>
    <xf numFmtId="175" fontId="9" fillId="0" borderId="0" xfId="12" applyNumberFormat="1" applyFont="1" applyBorder="1" applyAlignment="1">
      <alignment horizontal="centerContinuous"/>
    </xf>
    <xf numFmtId="168" fontId="9" fillId="0" borderId="0" xfId="12" applyNumberFormat="1" applyFont="1" applyBorder="1" applyAlignment="1">
      <alignment horizontal="centerContinuous"/>
    </xf>
    <xf numFmtId="0" fontId="8" fillId="0" borderId="0" xfId="14" applyFont="1" applyAlignment="1">
      <alignment horizontal="centerContinuous"/>
    </xf>
    <xf numFmtId="175" fontId="8" fillId="0" borderId="0" xfId="12" applyNumberFormat="1" applyFont="1" applyBorder="1" applyAlignment="1">
      <alignment horizontal="centerContinuous"/>
    </xf>
    <xf numFmtId="168" fontId="8" fillId="0" borderId="0" xfId="12" applyNumberFormat="1" applyFont="1" applyBorder="1" applyAlignment="1">
      <alignment horizontal="centerContinuous"/>
    </xf>
    <xf numFmtId="168" fontId="2" fillId="0" borderId="0" xfId="12" quotePrefix="1" applyNumberFormat="1" applyFont="1" applyBorder="1" applyAlignment="1">
      <alignment horizontal="centerContinuous"/>
    </xf>
    <xf numFmtId="168" fontId="2" fillId="0" borderId="0" xfId="12" applyNumberFormat="1" applyFont="1" applyBorder="1" applyAlignment="1">
      <alignment horizontal="centerContinuous"/>
    </xf>
    <xf numFmtId="2" fontId="2" fillId="0" borderId="0" xfId="12" quotePrefix="1" applyNumberFormat="1" applyFont="1" applyBorder="1" applyAlignment="1">
      <alignment horizontal="centerContinuous"/>
    </xf>
    <xf numFmtId="164" fontId="2" fillId="0" borderId="0" xfId="0" quotePrefix="1" applyNumberFormat="1" applyFont="1" applyBorder="1" applyAlignment="1">
      <alignment horizontal="left"/>
    </xf>
    <xf numFmtId="0" fontId="2" fillId="0" borderId="0" xfId="12" applyFont="1"/>
    <xf numFmtId="168" fontId="2" fillId="0" borderId="0" xfId="0" applyNumberFormat="1" applyFont="1" applyBorder="1" applyAlignment="1">
      <alignment horizontal="left"/>
    </xf>
    <xf numFmtId="170" fontId="2" fillId="0" borderId="0" xfId="12" applyNumberFormat="1" applyFont="1" applyBorder="1"/>
    <xf numFmtId="169" fontId="2" fillId="0" borderId="0" xfId="12" applyNumberFormat="1" applyFont="1" applyBorder="1" applyAlignment="1">
      <alignment horizontal="center"/>
    </xf>
    <xf numFmtId="164" fontId="2" fillId="0" borderId="0" xfId="0" applyNumberFormat="1" applyFont="1" applyBorder="1" applyAlignment="1"/>
    <xf numFmtId="168" fontId="2" fillId="0" borderId="0" xfId="12" quotePrefix="1" applyNumberFormat="1" applyFont="1" applyBorder="1" applyAlignment="1">
      <alignment horizontal="right"/>
    </xf>
    <xf numFmtId="1" fontId="8" fillId="0" borderId="0" xfId="12" applyNumberFormat="1" applyFont="1" applyBorder="1" applyAlignment="1">
      <alignment horizontal="center"/>
    </xf>
    <xf numFmtId="175" fontId="8" fillId="0" borderId="0" xfId="12" applyNumberFormat="1" applyFont="1" applyBorder="1" applyAlignment="1"/>
    <xf numFmtId="1" fontId="8" fillId="0" borderId="8" xfId="12" applyNumberFormat="1" applyFont="1" applyBorder="1" applyAlignment="1">
      <alignment horizontal="center"/>
    </xf>
    <xf numFmtId="175" fontId="7" fillId="0" borderId="8" xfId="12" applyNumberFormat="1" applyFont="1" applyBorder="1" applyAlignment="1">
      <alignment horizontal="center"/>
    </xf>
    <xf numFmtId="0" fontId="7" fillId="0" borderId="8" xfId="12" applyNumberFormat="1" applyFont="1" applyBorder="1" applyAlignment="1">
      <alignment horizontal="centerContinuous"/>
    </xf>
    <xf numFmtId="0" fontId="7" fillId="0" borderId="2" xfId="12" applyNumberFormat="1" applyFont="1" applyBorder="1" applyAlignment="1">
      <alignment horizontal="centerContinuous"/>
    </xf>
    <xf numFmtId="168" fontId="7" fillId="0" borderId="8" xfId="12" quotePrefix="1" applyNumberFormat="1" applyFont="1" applyBorder="1" applyAlignment="1">
      <alignment horizontal="centerContinuous"/>
    </xf>
    <xf numFmtId="168" fontId="7" fillId="0" borderId="2" xfId="12" quotePrefix="1" applyNumberFormat="1" applyFont="1" applyBorder="1" applyAlignment="1">
      <alignment horizontal="centerContinuous"/>
    </xf>
    <xf numFmtId="2" fontId="7" fillId="0" borderId="6" xfId="12" applyNumberFormat="1" applyFont="1" applyBorder="1" applyAlignment="1">
      <alignment horizontal="center"/>
    </xf>
    <xf numFmtId="164" fontId="2" fillId="0" borderId="0" xfId="12" applyNumberFormat="1" applyFont="1" applyBorder="1" applyAlignment="1">
      <alignment horizontal="centerContinuous"/>
    </xf>
    <xf numFmtId="1" fontId="8" fillId="0" borderId="10" xfId="12" applyNumberFormat="1" applyFont="1" applyBorder="1" applyAlignment="1">
      <alignment horizontal="center"/>
    </xf>
    <xf numFmtId="175" fontId="7" fillId="0" borderId="10" xfId="12" applyNumberFormat="1" applyFont="1" applyBorder="1" applyAlignment="1">
      <alignment horizontal="center"/>
    </xf>
    <xf numFmtId="0" fontId="7" fillId="0" borderId="10" xfId="12" applyNumberFormat="1" applyFont="1" applyBorder="1" applyAlignment="1">
      <alignment horizontal="centerContinuous"/>
    </xf>
    <xf numFmtId="0" fontId="7" fillId="0" borderId="0" xfId="12" applyNumberFormat="1" applyFont="1" applyBorder="1" applyAlignment="1">
      <alignment horizontal="centerContinuous"/>
    </xf>
    <xf numFmtId="0" fontId="7" fillId="0" borderId="14" xfId="12" applyNumberFormat="1" applyFont="1" applyBorder="1" applyAlignment="1">
      <alignment horizontal="centerContinuous"/>
    </xf>
    <xf numFmtId="0" fontId="7" fillId="0" borderId="11" xfId="12" applyNumberFormat="1" applyFont="1" applyBorder="1" applyAlignment="1">
      <alignment horizontal="centerContinuous"/>
    </xf>
    <xf numFmtId="0" fontId="7" fillId="0" borderId="13" xfId="12" applyNumberFormat="1" applyFont="1" applyBorder="1" applyAlignment="1">
      <alignment horizontal="centerContinuous"/>
    </xf>
    <xf numFmtId="168" fontId="7" fillId="0" borderId="10" xfId="12" quotePrefix="1" applyNumberFormat="1" applyFont="1" applyBorder="1" applyAlignment="1">
      <alignment horizontal="centerContinuous"/>
    </xf>
    <xf numFmtId="168" fontId="7" fillId="0" borderId="0" xfId="12" quotePrefix="1" applyNumberFormat="1" applyFont="1" applyBorder="1" applyAlignment="1">
      <alignment horizontal="centerContinuous"/>
    </xf>
    <xf numFmtId="2" fontId="7" fillId="0" borderId="7" xfId="12" applyNumberFormat="1" applyFont="1" applyBorder="1" applyAlignment="1">
      <alignment horizontal="center"/>
    </xf>
    <xf numFmtId="0" fontId="8" fillId="0" borderId="15" xfId="12" applyNumberFormat="1" applyFont="1" applyBorder="1" applyAlignment="1">
      <alignment horizontal="centerContinuous"/>
    </xf>
    <xf numFmtId="0" fontId="8" fillId="0" borderId="4" xfId="12" applyNumberFormat="1" applyFont="1" applyBorder="1" applyAlignment="1">
      <alignment horizontal="centerContinuous"/>
    </xf>
    <xf numFmtId="0" fontId="8" fillId="0" borderId="11" xfId="12" applyNumberFormat="1" applyFont="1" applyBorder="1" applyAlignment="1">
      <alignment horizontal="centerContinuous"/>
    </xf>
    <xf numFmtId="168" fontId="7" fillId="0" borderId="11" xfId="12" applyNumberFormat="1" applyFont="1" applyBorder="1" applyAlignment="1">
      <alignment horizontal="centerContinuous"/>
    </xf>
    <xf numFmtId="168" fontId="7" fillId="0" borderId="13" xfId="12" applyNumberFormat="1" applyFont="1" applyBorder="1" applyAlignment="1">
      <alignment horizontal="centerContinuous"/>
    </xf>
    <xf numFmtId="168" fontId="7" fillId="0" borderId="14" xfId="12" applyNumberFormat="1" applyFont="1" applyBorder="1" applyAlignment="1">
      <alignment horizontal="centerContinuous"/>
    </xf>
    <xf numFmtId="168" fontId="7" fillId="0" borderId="5" xfId="12" applyNumberFormat="1" applyFont="1" applyBorder="1" applyAlignment="1">
      <alignment horizontal="centerContinuous"/>
    </xf>
    <xf numFmtId="1" fontId="7" fillId="0" borderId="11" xfId="12" applyNumberFormat="1" applyFont="1" applyBorder="1" applyAlignment="1">
      <alignment horizontal="center"/>
    </xf>
    <xf numFmtId="175" fontId="7" fillId="0" borderId="5" xfId="12" applyNumberFormat="1" applyFont="1" applyBorder="1" applyAlignment="1">
      <alignment horizontal="center"/>
    </xf>
    <xf numFmtId="2" fontId="7" fillId="0" borderId="5" xfId="12" applyNumberFormat="1" applyFont="1" applyBorder="1" applyAlignment="1">
      <alignment horizontal="center"/>
    </xf>
    <xf numFmtId="196" fontId="7" fillId="0" borderId="0" xfId="12" applyNumberFormat="1" applyFont="1" applyBorder="1" applyAlignment="1">
      <alignment horizontal="center"/>
    </xf>
    <xf numFmtId="1" fontId="7" fillId="0" borderId="0" xfId="12" applyNumberFormat="1" applyFont="1" applyBorder="1" applyAlignment="1">
      <alignment horizontal="center"/>
    </xf>
    <xf numFmtId="175" fontId="7" fillId="0" borderId="0" xfId="12" applyNumberFormat="1" applyFont="1" applyBorder="1" applyAlignment="1">
      <alignment horizontal="center"/>
    </xf>
    <xf numFmtId="1" fontId="8" fillId="0" borderId="0" xfId="12" applyNumberFormat="1" applyFont="1" applyAlignment="1">
      <alignment horizontal="center"/>
    </xf>
    <xf numFmtId="185" fontId="8" fillId="0" borderId="0" xfId="0" applyNumberFormat="1" applyFont="1" applyAlignment="1">
      <alignment horizontal="center"/>
    </xf>
    <xf numFmtId="2" fontId="8" fillId="0" borderId="0" xfId="12" applyNumberFormat="1" applyFont="1" applyAlignment="1">
      <alignment horizontal="center"/>
    </xf>
    <xf numFmtId="197" fontId="8" fillId="0" borderId="0" xfId="0" applyNumberFormat="1" applyFont="1" applyAlignment="1">
      <alignment horizontal="center"/>
    </xf>
    <xf numFmtId="198" fontId="8" fillId="0" borderId="0" xfId="0" applyNumberFormat="1" applyFont="1" applyAlignment="1">
      <alignment horizontal="center"/>
    </xf>
    <xf numFmtId="185" fontId="8" fillId="0" borderId="0" xfId="12" applyNumberFormat="1" applyFont="1" applyBorder="1" applyAlignment="1">
      <alignment horizontal="center"/>
    </xf>
    <xf numFmtId="172" fontId="8" fillId="0" borderId="0" xfId="12" applyNumberFormat="1" applyFont="1" applyBorder="1" applyAlignment="1">
      <alignment horizontal="center"/>
    </xf>
    <xf numFmtId="2" fontId="8" fillId="0" borderId="0" xfId="12" applyNumberFormat="1" applyFont="1" applyAlignment="1">
      <alignment horizontal="right"/>
    </xf>
    <xf numFmtId="2" fontId="2" fillId="0" borderId="0" xfId="12" applyNumberFormat="1" applyFont="1" applyAlignment="1">
      <alignment horizontal="center"/>
    </xf>
    <xf numFmtId="170" fontId="2" fillId="0" borderId="0" xfId="12" applyNumberFormat="1" applyFont="1" applyAlignment="1">
      <alignment horizontal="center"/>
    </xf>
    <xf numFmtId="170" fontId="2" fillId="0" borderId="0" xfId="12" applyNumberFormat="1" applyFont="1" applyBorder="1" applyAlignment="1">
      <alignment horizontal="center"/>
    </xf>
    <xf numFmtId="176" fontId="2" fillId="0" borderId="0" xfId="12" applyNumberFormat="1" applyFont="1" applyBorder="1" applyAlignment="1">
      <alignment horizontal="center"/>
    </xf>
    <xf numFmtId="199" fontId="2" fillId="0" borderId="0" xfId="12" applyNumberFormat="1" applyFont="1" applyBorder="1"/>
    <xf numFmtId="169" fontId="20" fillId="0" borderId="0" xfId="12" applyNumberFormat="1" applyFont="1" applyBorder="1"/>
    <xf numFmtId="0" fontId="2" fillId="0" borderId="0" xfId="12" applyAlignment="1">
      <alignment horizontal="center"/>
    </xf>
    <xf numFmtId="164" fontId="2" fillId="0" borderId="0" xfId="12" quotePrefix="1" applyNumberFormat="1" applyBorder="1" applyAlignment="1">
      <alignment horizontal="left"/>
    </xf>
    <xf numFmtId="170" fontId="2" fillId="0" borderId="0" xfId="12" applyNumberFormat="1" applyBorder="1" applyAlignment="1">
      <alignment horizontal="center"/>
    </xf>
    <xf numFmtId="200" fontId="2" fillId="0" borderId="0" xfId="12" applyNumberFormat="1" applyBorder="1"/>
    <xf numFmtId="201" fontId="2" fillId="0" borderId="0" xfId="12" applyNumberFormat="1" applyBorder="1" applyAlignment="1">
      <alignment horizontal="center"/>
    </xf>
    <xf numFmtId="172" fontId="2" fillId="0" borderId="0" xfId="12" applyNumberFormat="1" applyBorder="1" applyAlignment="1">
      <alignment horizontal="center"/>
    </xf>
    <xf numFmtId="0" fontId="2" fillId="0" borderId="0" xfId="12" applyNumberFormat="1" applyBorder="1" applyAlignment="1">
      <alignment horizontal="center"/>
    </xf>
    <xf numFmtId="202" fontId="8" fillId="0" borderId="0" xfId="12" applyNumberFormat="1" applyFont="1"/>
    <xf numFmtId="0" fontId="8" fillId="0" borderId="0" xfId="12" applyFont="1" applyBorder="1"/>
    <xf numFmtId="168" fontId="7" fillId="0" borderId="9" xfId="12" quotePrefix="1" applyNumberFormat="1" applyFont="1" applyBorder="1" applyAlignment="1">
      <alignment horizontal="centerContinuous"/>
    </xf>
    <xf numFmtId="0" fontId="7" fillId="0" borderId="10" xfId="12" quotePrefix="1" applyNumberFormat="1" applyFont="1" applyBorder="1" applyAlignment="1">
      <alignment horizontal="centerContinuous"/>
    </xf>
    <xf numFmtId="168" fontId="7" fillId="0" borderId="12" xfId="12" quotePrefix="1" applyNumberFormat="1" applyFont="1" applyBorder="1" applyAlignment="1">
      <alignment horizontal="centerContinuous"/>
    </xf>
    <xf numFmtId="168" fontId="7" fillId="0" borderId="11" xfId="12" quotePrefix="1" applyNumberFormat="1" applyFont="1" applyBorder="1" applyAlignment="1">
      <alignment horizontal="centerContinuous"/>
    </xf>
    <xf numFmtId="202" fontId="8" fillId="0" borderId="0" xfId="12" applyNumberFormat="1" applyFont="1" applyBorder="1" applyAlignment="1">
      <alignment horizontal="center"/>
    </xf>
    <xf numFmtId="2" fontId="8" fillId="0" borderId="0" xfId="12" applyNumberFormat="1" applyFont="1" applyBorder="1" applyAlignment="1">
      <alignment horizontal="center"/>
    </xf>
    <xf numFmtId="169" fontId="8" fillId="0" borderId="0" xfId="12" applyNumberFormat="1" applyFont="1" applyBorder="1" applyAlignment="1">
      <alignment horizontal="center"/>
    </xf>
    <xf numFmtId="1" fontId="2" fillId="0" borderId="0" xfId="12" applyNumberFormat="1" applyFont="1" applyAlignment="1">
      <alignment horizontal="center"/>
    </xf>
    <xf numFmtId="0" fontId="2" fillId="0" borderId="0" xfId="12" applyFont="1" applyAlignment="1">
      <alignment horizontal="center"/>
    </xf>
    <xf numFmtId="0" fontId="2" fillId="0" borderId="0" xfId="12" quotePrefix="1"/>
    <xf numFmtId="202" fontId="2" fillId="0" borderId="0" xfId="12" applyNumberFormat="1" applyFont="1" applyBorder="1" applyAlignment="1">
      <alignment horizontal="center"/>
    </xf>
    <xf numFmtId="1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0" fontId="0" fillId="0" borderId="0" xfId="0" quotePrefix="1"/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left"/>
    </xf>
    <xf numFmtId="0" fontId="2" fillId="0" borderId="0" xfId="11" applyFont="1"/>
    <xf numFmtId="0" fontId="2" fillId="0" borderId="0" xfId="14" applyFont="1"/>
    <xf numFmtId="183" fontId="2" fillId="0" borderId="0" xfId="14" applyNumberFormat="1" applyFont="1" applyAlignment="1">
      <alignment horizontal="right"/>
    </xf>
    <xf numFmtId="0" fontId="2" fillId="0" borderId="0" xfId="11" applyFont="1" applyAlignment="1">
      <alignment horizontal="centerContinuous"/>
    </xf>
    <xf numFmtId="0" fontId="2" fillId="0" borderId="0" xfId="14" applyFont="1" applyAlignment="1">
      <alignment horizontal="centerContinuous"/>
    </xf>
    <xf numFmtId="168" fontId="2" fillId="0" borderId="0" xfId="14" quotePrefix="1" applyNumberFormat="1" applyFont="1" applyBorder="1" applyAlignment="1">
      <alignment horizontal="left"/>
    </xf>
  </cellXfs>
  <cellStyles count="19">
    <cellStyle name="Cabecera 1" xfId="1"/>
    <cellStyle name="Cabecera 2" xfId="2"/>
    <cellStyle name="Fecha" xfId="3"/>
    <cellStyle name="Fijo" xfId="4"/>
    <cellStyle name="Millares [0]_descripcion" xfId="5"/>
    <cellStyle name="Millares_descripcion" xfId="6"/>
    <cellStyle name="Moneda [0]_calc981" xfId="7"/>
    <cellStyle name="Moneda_calc981" xfId="8"/>
    <cellStyle name="Monetario" xfId="9"/>
    <cellStyle name="Monetario0" xfId="10"/>
    <cellStyle name="Normal" xfId="0" builtinId="0"/>
    <cellStyle name="Normal_Core 1 Data H-3258" xfId="11"/>
    <cellStyle name="Normal_Core Data H-3258" xfId="12"/>
    <cellStyle name="Normal_gvdata" xfId="13"/>
    <cellStyle name="Normal_Humidity Dry Core Data H-3258" xfId="14"/>
    <cellStyle name="Porcentaje" xfId="15"/>
    <cellStyle name="Punto" xfId="16"/>
    <cellStyle name="Punto0" xfId="17"/>
    <cellStyle name="Total" xfId="18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6653866657029023"/>
          <c:y val="6.9889500877031357E-2"/>
          <c:w val="0.76792829585189382"/>
          <c:h val="0.83168506043667312"/>
        </c:manualLayout>
      </c:layout>
      <c:scatterChart>
        <c:scatterStyle val="lineMarker"/>
        <c:ser>
          <c:idx val="11"/>
          <c:order val="0"/>
          <c:tx>
            <c:strRef>
              <c:f>'Stairstep Data'!$A$31</c:f>
              <c:strCache>
                <c:ptCount val="1"/>
                <c:pt idx="0">
                  <c:v>9960</c:v>
                </c:pt>
              </c:strCache>
            </c:strRef>
          </c:tx>
          <c:spPr>
            <a:ln w="12700">
              <a:solidFill>
                <a:srgbClr val="6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0C0FF"/>
              </a:solidFill>
              <a:ln>
                <a:solidFill>
                  <a:srgbClr val="600080"/>
                </a:solidFill>
                <a:prstDash val="solid"/>
              </a:ln>
            </c:spPr>
          </c:marker>
          <c:xVal>
            <c:numRef>
              <c:f>'Stairstep Data'!$Q$29:$W$29</c:f>
              <c:numCache>
                <c:formatCode>??0</c:formatCode>
                <c:ptCount val="7"/>
                <c:pt idx="0">
                  <c:v>800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4000</c:v>
                </c:pt>
                <c:pt idx="6">
                  <c:v>5000</c:v>
                </c:pt>
              </c:numCache>
            </c:numRef>
          </c:xVal>
          <c:yVal>
            <c:numRef>
              <c:f>'Stairstep Data'!$Q$31:$W$31</c:f>
              <c:numCache>
                <c:formatCode>0.000</c:formatCode>
                <c:ptCount val="7"/>
                <c:pt idx="0">
                  <c:v>1</c:v>
                </c:pt>
                <c:pt idx="1">
                  <c:v>0.98557944509344875</c:v>
                </c:pt>
                <c:pt idx="2">
                  <c:v>0.97628110142579594</c:v>
                </c:pt>
                <c:pt idx="3">
                  <c:v>0.96864041075888074</c:v>
                </c:pt>
                <c:pt idx="4">
                  <c:v>0.96329268818431535</c:v>
                </c:pt>
                <c:pt idx="5">
                  <c:v>0.95632570788029869</c:v>
                </c:pt>
                <c:pt idx="6">
                  <c:v>0.9510506135924901</c:v>
                </c:pt>
              </c:numCache>
            </c:numRef>
          </c:yVal>
        </c:ser>
        <c:ser>
          <c:idx val="2"/>
          <c:order val="1"/>
          <c:tx>
            <c:strRef>
              <c:f>'Stairstep Data'!$A$32</c:f>
              <c:strCache>
                <c:ptCount val="1"/>
                <c:pt idx="0">
                  <c:v>9990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'Stairstep Data'!$Q$29:$W$29</c:f>
              <c:numCache>
                <c:formatCode>??0</c:formatCode>
                <c:ptCount val="7"/>
                <c:pt idx="0">
                  <c:v>800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4000</c:v>
                </c:pt>
                <c:pt idx="6">
                  <c:v>5000</c:v>
                </c:pt>
              </c:numCache>
            </c:numRef>
          </c:xVal>
          <c:yVal>
            <c:numRef>
              <c:f>'Stairstep Data'!$Q$32:$W$32</c:f>
              <c:numCache>
                <c:formatCode>0.000</c:formatCode>
                <c:ptCount val="7"/>
                <c:pt idx="0">
                  <c:v>1</c:v>
                </c:pt>
                <c:pt idx="1">
                  <c:v>0.9843326387097644</c:v>
                </c:pt>
                <c:pt idx="2">
                  <c:v>0.9741928206743119</c:v>
                </c:pt>
                <c:pt idx="3">
                  <c:v>0.96552709798508773</c:v>
                </c:pt>
                <c:pt idx="4">
                  <c:v>0.95762152730892747</c:v>
                </c:pt>
                <c:pt idx="5">
                  <c:v>0.94782338429816493</c:v>
                </c:pt>
                <c:pt idx="6">
                  <c:v>0.94053924230817565</c:v>
                </c:pt>
              </c:numCache>
            </c:numRef>
          </c:yVal>
        </c:ser>
        <c:ser>
          <c:idx val="4"/>
          <c:order val="2"/>
          <c:tx>
            <c:strRef>
              <c:f>'Stairstep Data'!$A$33</c:f>
              <c:strCache>
                <c:ptCount val="1"/>
                <c:pt idx="0">
                  <c:v>10015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xVal>
            <c:numRef>
              <c:f>'Stairstep Data'!$Q$29:$W$29</c:f>
              <c:numCache>
                <c:formatCode>??0</c:formatCode>
                <c:ptCount val="7"/>
                <c:pt idx="0">
                  <c:v>800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4000</c:v>
                </c:pt>
                <c:pt idx="6">
                  <c:v>5000</c:v>
                </c:pt>
              </c:numCache>
            </c:numRef>
          </c:xVal>
          <c:yVal>
            <c:numRef>
              <c:f>'Stairstep Data'!$Q$33:$W$33</c:f>
              <c:numCache>
                <c:formatCode>0.000</c:formatCode>
                <c:ptCount val="7"/>
                <c:pt idx="0">
                  <c:v>1</c:v>
                </c:pt>
                <c:pt idx="1">
                  <c:v>0.9895948999194385</c:v>
                </c:pt>
                <c:pt idx="2">
                  <c:v>0.98301955313911416</c:v>
                </c:pt>
                <c:pt idx="3">
                  <c:v>0.97847417351086363</c:v>
                </c:pt>
                <c:pt idx="4">
                  <c:v>0.97459034105558107</c:v>
                </c:pt>
                <c:pt idx="5">
                  <c:v>0.96940723694167008</c:v>
                </c:pt>
                <c:pt idx="6">
                  <c:v>0.96510405121449105</c:v>
                </c:pt>
              </c:numCache>
            </c:numRef>
          </c:yVal>
        </c:ser>
        <c:ser>
          <c:idx val="9"/>
          <c:order val="3"/>
          <c:tx>
            <c:strRef>
              <c:f>'Stairstep Data'!$A$34</c:f>
              <c:strCache>
                <c:ptCount val="1"/>
                <c:pt idx="0">
                  <c:v>10032B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'Stairstep Data'!$Q$29:$W$29</c:f>
              <c:numCache>
                <c:formatCode>??0</c:formatCode>
                <c:ptCount val="7"/>
                <c:pt idx="0">
                  <c:v>800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4000</c:v>
                </c:pt>
                <c:pt idx="6">
                  <c:v>5000</c:v>
                </c:pt>
              </c:numCache>
            </c:numRef>
          </c:xVal>
          <c:yVal>
            <c:numRef>
              <c:f>'Stairstep Data'!$Q$34:$W$34</c:f>
              <c:numCache>
                <c:formatCode>0.000</c:formatCode>
                <c:ptCount val="7"/>
                <c:pt idx="0">
                  <c:v>1</c:v>
                </c:pt>
                <c:pt idx="1">
                  <c:v>0.99112155772808008</c:v>
                </c:pt>
                <c:pt idx="2">
                  <c:v>0.98491912212673305</c:v>
                </c:pt>
                <c:pt idx="3">
                  <c:v>0.98054060235484719</c:v>
                </c:pt>
                <c:pt idx="4">
                  <c:v>0.97672628780559101</c:v>
                </c:pt>
                <c:pt idx="5">
                  <c:v>0.97152301834440569</c:v>
                </c:pt>
                <c:pt idx="6">
                  <c:v>0.96808204092707573</c:v>
                </c:pt>
              </c:numCache>
            </c:numRef>
          </c:yVal>
        </c:ser>
        <c:ser>
          <c:idx val="1"/>
          <c:order val="4"/>
          <c:tx>
            <c:strRef>
              <c:f>'Stairstep Data'!$A$35</c:f>
              <c:strCache>
                <c:ptCount val="1"/>
                <c:pt idx="0">
                  <c:v>unknown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'Stairstep Data'!$Q$29:$W$29</c:f>
              <c:numCache>
                <c:formatCode>??0</c:formatCode>
                <c:ptCount val="7"/>
                <c:pt idx="0">
                  <c:v>800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4000</c:v>
                </c:pt>
                <c:pt idx="6">
                  <c:v>5000</c:v>
                </c:pt>
              </c:numCache>
            </c:numRef>
          </c:xVal>
          <c:yVal>
            <c:numRef>
              <c:f>'Stairstep Data'!$Q$35:$W$35</c:f>
              <c:numCache>
                <c:formatCode>0.000</c:formatCode>
                <c:ptCount val="7"/>
                <c:pt idx="0">
                  <c:v>1</c:v>
                </c:pt>
                <c:pt idx="1">
                  <c:v>0.98639081630911796</c:v>
                </c:pt>
                <c:pt idx="2">
                  <c:v>0.97717394720872441</c:v>
                </c:pt>
                <c:pt idx="3">
                  <c:v>0.97125582196896632</c:v>
                </c:pt>
                <c:pt idx="4">
                  <c:v>0.96638528853508077</c:v>
                </c:pt>
                <c:pt idx="5">
                  <c:v>0.95885937250619058</c:v>
                </c:pt>
                <c:pt idx="6">
                  <c:v>0.95341511573743154</c:v>
                </c:pt>
              </c:numCache>
            </c:numRef>
          </c:yVal>
        </c:ser>
        <c:ser>
          <c:idx val="14"/>
          <c:order val="5"/>
          <c:tx>
            <c:strRef>
              <c:f>'Stairstep Data'!$A$36</c:f>
              <c:strCache>
                <c:ptCount val="1"/>
                <c:pt idx="0">
                  <c:v>10096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'Stairstep Data'!$Q$29:$W$29</c:f>
              <c:numCache>
                <c:formatCode>??0</c:formatCode>
                <c:ptCount val="7"/>
                <c:pt idx="0">
                  <c:v>800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4000</c:v>
                </c:pt>
                <c:pt idx="6">
                  <c:v>5000</c:v>
                </c:pt>
              </c:numCache>
            </c:numRef>
          </c:xVal>
          <c:yVal>
            <c:numRef>
              <c:f>'Stairstep Data'!$Q$36:$W$36</c:f>
              <c:numCache>
                <c:formatCode>0.000</c:formatCode>
                <c:ptCount val="7"/>
                <c:pt idx="0">
                  <c:v>1</c:v>
                </c:pt>
                <c:pt idx="1">
                  <c:v>0.97066295966868554</c:v>
                </c:pt>
                <c:pt idx="2">
                  <c:v>0.95195380926871165</c:v>
                </c:pt>
                <c:pt idx="3">
                  <c:v>0.93748311003217777</c:v>
                </c:pt>
                <c:pt idx="4">
                  <c:v>0.92465976092669067</c:v>
                </c:pt>
                <c:pt idx="5">
                  <c:v>0.90585563734967922</c:v>
                </c:pt>
                <c:pt idx="6">
                  <c:v>0.89347420557539581</c:v>
                </c:pt>
              </c:numCache>
            </c:numRef>
          </c:yVal>
        </c:ser>
        <c:axId val="88929408"/>
        <c:axId val="88931712"/>
      </c:scatterChart>
      <c:valAx>
        <c:axId val="88929408"/>
        <c:scaling>
          <c:orientation val="minMax"/>
          <c:max val="600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Net Confining Pressure, psi</a:t>
                </a:r>
              </a:p>
            </c:rich>
          </c:tx>
          <c:layout>
            <c:manualLayout>
              <c:xMode val="edge"/>
              <c:yMode val="edge"/>
              <c:x val="0.36314681460466053"/>
              <c:y val="0.95224444944955211"/>
            </c:manualLayout>
          </c:layout>
          <c:spPr>
            <a:noFill/>
            <a:ln w="25400">
              <a:noFill/>
            </a:ln>
          </c:spPr>
        </c:title>
        <c:numFmt formatCode="?0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931712"/>
        <c:crossesAt val="0"/>
        <c:crossBetween val="midCat"/>
        <c:majorUnit val="2000"/>
        <c:minorUnit val="1000"/>
      </c:valAx>
      <c:valAx>
        <c:axId val="88931712"/>
        <c:scaling>
          <c:orientation val="minMax"/>
          <c:max val="1"/>
          <c:min val="0.75000000000000022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Porosity Ratio</a:t>
                </a:r>
              </a:p>
            </c:rich>
          </c:tx>
          <c:layout>
            <c:manualLayout>
              <c:xMode val="edge"/>
              <c:yMode val="edge"/>
              <c:x val="2.7756444428381686E-2"/>
              <c:y val="0.41060081765255918"/>
            </c:manualLayout>
          </c:layout>
          <c:spPr>
            <a:noFill/>
            <a:ln w="25400">
              <a:noFill/>
            </a:ln>
          </c:spPr>
        </c:title>
        <c:numFmt formatCode="0.00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929408"/>
        <c:crossesAt val="0"/>
        <c:crossBetween val="midCat"/>
        <c:majorUnit val="0.05"/>
        <c:minorUnit val="2.5000000000000001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2053319723923398"/>
          <c:y val="0.59636345282014558"/>
          <c:w val="0.22286040633809664"/>
          <c:h val="0.29065763632692765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6602638299022243"/>
          <c:y val="7.6699680304510812E-2"/>
          <c:w val="0.76787202132977872"/>
          <c:h val="0.8262647378258664"/>
        </c:manualLayout>
      </c:layout>
      <c:scatterChart>
        <c:scatterStyle val="lineMarker"/>
        <c:ser>
          <c:idx val="11"/>
          <c:order val="0"/>
          <c:tx>
            <c:strRef>
              <c:f>'Stairstep Data'!$A$31</c:f>
              <c:strCache>
                <c:ptCount val="1"/>
                <c:pt idx="0">
                  <c:v>9960</c:v>
                </c:pt>
              </c:strCache>
            </c:strRef>
          </c:tx>
          <c:spPr>
            <a:ln w="12700">
              <a:solidFill>
                <a:srgbClr val="6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0C0FF"/>
              </a:solidFill>
              <a:ln>
                <a:solidFill>
                  <a:srgbClr val="600080"/>
                </a:solidFill>
                <a:prstDash val="solid"/>
              </a:ln>
            </c:spPr>
          </c:marker>
          <c:xVal>
            <c:numRef>
              <c:f>'Stairstep Data'!$Q$29:$W$29</c:f>
              <c:numCache>
                <c:formatCode>??0</c:formatCode>
                <c:ptCount val="7"/>
                <c:pt idx="0">
                  <c:v>800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4000</c:v>
                </c:pt>
                <c:pt idx="6">
                  <c:v>5000</c:v>
                </c:pt>
              </c:numCache>
            </c:numRef>
          </c:xVal>
          <c:yVal>
            <c:numRef>
              <c:f>'Stairstep Data'!$C$31:$I$31</c:f>
              <c:numCache>
                <c:formatCode>0.000</c:formatCode>
                <c:ptCount val="7"/>
                <c:pt idx="0">
                  <c:v>1</c:v>
                </c:pt>
                <c:pt idx="1">
                  <c:v>0.6</c:v>
                </c:pt>
                <c:pt idx="2">
                  <c:v>0.46086956521739125</c:v>
                </c:pt>
                <c:pt idx="3">
                  <c:v>0.36521739130434783</c:v>
                </c:pt>
                <c:pt idx="4">
                  <c:v>0.28695652173913044</c:v>
                </c:pt>
                <c:pt idx="5">
                  <c:v>0.21739130434782608</c:v>
                </c:pt>
                <c:pt idx="6">
                  <c:v>0.16521739130434782</c:v>
                </c:pt>
              </c:numCache>
            </c:numRef>
          </c:yVal>
        </c:ser>
        <c:ser>
          <c:idx val="2"/>
          <c:order val="1"/>
          <c:tx>
            <c:strRef>
              <c:f>'Stairstep Data'!$A$32</c:f>
              <c:strCache>
                <c:ptCount val="1"/>
                <c:pt idx="0">
                  <c:v>9990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'Stairstep Data'!$Q$29:$W$29</c:f>
              <c:numCache>
                <c:formatCode>??0</c:formatCode>
                <c:ptCount val="7"/>
                <c:pt idx="0">
                  <c:v>800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4000</c:v>
                </c:pt>
                <c:pt idx="6">
                  <c:v>5000</c:v>
                </c:pt>
              </c:numCache>
            </c:numRef>
          </c:xVal>
          <c:yVal>
            <c:numRef>
              <c:f>'Stairstep Data'!$C$32:$I$32</c:f>
              <c:numCache>
                <c:formatCode>0.000</c:formatCode>
                <c:ptCount val="7"/>
                <c:pt idx="0">
                  <c:v>1</c:v>
                </c:pt>
                <c:pt idx="1">
                  <c:v>0.60606060606060597</c:v>
                </c:pt>
                <c:pt idx="2">
                  <c:v>0.46464646464646464</c:v>
                </c:pt>
                <c:pt idx="3">
                  <c:v>0.36363636363636359</c:v>
                </c:pt>
                <c:pt idx="4">
                  <c:v>0.29292929292929293</c:v>
                </c:pt>
                <c:pt idx="5">
                  <c:v>0.22222222222222221</c:v>
                </c:pt>
                <c:pt idx="6">
                  <c:v>0.1616161616161616</c:v>
                </c:pt>
              </c:numCache>
            </c:numRef>
          </c:yVal>
        </c:ser>
        <c:ser>
          <c:idx val="4"/>
          <c:order val="2"/>
          <c:tx>
            <c:strRef>
              <c:f>'Stairstep Data'!$A$33</c:f>
              <c:strCache>
                <c:ptCount val="1"/>
                <c:pt idx="0">
                  <c:v>10015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xVal>
            <c:numRef>
              <c:f>'Stairstep Data'!$Q$29:$W$29</c:f>
              <c:numCache>
                <c:formatCode>??0</c:formatCode>
                <c:ptCount val="7"/>
                <c:pt idx="0">
                  <c:v>800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4000</c:v>
                </c:pt>
                <c:pt idx="6">
                  <c:v>5000</c:v>
                </c:pt>
              </c:numCache>
            </c:numRef>
          </c:xVal>
          <c:yVal>
            <c:numRef>
              <c:f>'Stairstep Data'!$C$33:$I$33</c:f>
              <c:numCache>
                <c:formatCode>0.000</c:formatCode>
                <c:ptCount val="7"/>
                <c:pt idx="0">
                  <c:v>1</c:v>
                </c:pt>
                <c:pt idx="1">
                  <c:v>0.89946524064171129</c:v>
                </c:pt>
                <c:pt idx="2">
                  <c:v>0.84385026737967916</c:v>
                </c:pt>
                <c:pt idx="3">
                  <c:v>0.81069518716577549</c:v>
                </c:pt>
                <c:pt idx="4">
                  <c:v>0.78074866310160429</c:v>
                </c:pt>
                <c:pt idx="5">
                  <c:v>0.7390374331550803</c:v>
                </c:pt>
                <c:pt idx="6">
                  <c:v>0.71016042780748667</c:v>
                </c:pt>
              </c:numCache>
            </c:numRef>
          </c:yVal>
        </c:ser>
        <c:ser>
          <c:idx val="9"/>
          <c:order val="3"/>
          <c:tx>
            <c:strRef>
              <c:f>'Stairstep Data'!$A$34</c:f>
              <c:strCache>
                <c:ptCount val="1"/>
                <c:pt idx="0">
                  <c:v>10032B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'Stairstep Data'!$Q$29:$W$29</c:f>
              <c:numCache>
                <c:formatCode>??0</c:formatCode>
                <c:ptCount val="7"/>
                <c:pt idx="0">
                  <c:v>800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4000</c:v>
                </c:pt>
                <c:pt idx="6">
                  <c:v>5000</c:v>
                </c:pt>
              </c:numCache>
            </c:numRef>
          </c:xVal>
          <c:yVal>
            <c:numRef>
              <c:f>'Stairstep Data'!$C$34:$I$34</c:f>
              <c:numCache>
                <c:formatCode>0.000</c:formatCode>
                <c:ptCount val="7"/>
                <c:pt idx="0">
                  <c:v>1</c:v>
                </c:pt>
                <c:pt idx="1">
                  <c:v>0.94495412844036697</c:v>
                </c:pt>
                <c:pt idx="2">
                  <c:v>0.91467889908256883</c:v>
                </c:pt>
                <c:pt idx="3">
                  <c:v>0.89266055045871562</c:v>
                </c:pt>
                <c:pt idx="4">
                  <c:v>0.87706422018348618</c:v>
                </c:pt>
                <c:pt idx="5">
                  <c:v>0.85045871559633035</c:v>
                </c:pt>
                <c:pt idx="6">
                  <c:v>0.82660550458715587</c:v>
                </c:pt>
              </c:numCache>
            </c:numRef>
          </c:yVal>
        </c:ser>
        <c:ser>
          <c:idx val="1"/>
          <c:order val="4"/>
          <c:tx>
            <c:strRef>
              <c:f>'Stairstep Data'!$A$35</c:f>
              <c:strCache>
                <c:ptCount val="1"/>
                <c:pt idx="0">
                  <c:v>unknown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'Stairstep Data'!$Q$29:$W$29</c:f>
              <c:numCache>
                <c:formatCode>??0</c:formatCode>
                <c:ptCount val="7"/>
                <c:pt idx="0">
                  <c:v>800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4000</c:v>
                </c:pt>
                <c:pt idx="6">
                  <c:v>5000</c:v>
                </c:pt>
              </c:numCache>
            </c:numRef>
          </c:xVal>
          <c:yVal>
            <c:numRef>
              <c:f>'Stairstep Data'!$C$35:$I$35</c:f>
              <c:numCache>
                <c:formatCode>0.000</c:formatCode>
                <c:ptCount val="7"/>
                <c:pt idx="0">
                  <c:v>1</c:v>
                </c:pt>
                <c:pt idx="1">
                  <c:v>0.72332015810276673</c:v>
                </c:pt>
                <c:pt idx="2">
                  <c:v>0.56126482213438733</c:v>
                </c:pt>
                <c:pt idx="3">
                  <c:v>0.49011857707509882</c:v>
                </c:pt>
                <c:pt idx="4">
                  <c:v>0.43083003952569171</c:v>
                </c:pt>
                <c:pt idx="5">
                  <c:v>0.33596837944664032</c:v>
                </c:pt>
                <c:pt idx="6">
                  <c:v>0.28458498023715412</c:v>
                </c:pt>
              </c:numCache>
            </c:numRef>
          </c:yVal>
        </c:ser>
        <c:ser>
          <c:idx val="14"/>
          <c:order val="5"/>
          <c:tx>
            <c:strRef>
              <c:f>'Stairstep Data'!$A$36</c:f>
              <c:strCache>
                <c:ptCount val="1"/>
                <c:pt idx="0">
                  <c:v>10096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'Stairstep Data'!$Q$29:$W$29</c:f>
              <c:numCache>
                <c:formatCode>??0</c:formatCode>
                <c:ptCount val="7"/>
                <c:pt idx="0">
                  <c:v>800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4000</c:v>
                </c:pt>
                <c:pt idx="6">
                  <c:v>5000</c:v>
                </c:pt>
              </c:numCache>
            </c:numRef>
          </c:xVal>
          <c:yVal>
            <c:numRef>
              <c:f>'Stairstep Data'!$C$36:$I$36</c:f>
              <c:numCache>
                <c:formatCode>0.000</c:formatCode>
                <c:ptCount val="7"/>
                <c:pt idx="0">
                  <c:v>1</c:v>
                </c:pt>
                <c:pt idx="1">
                  <c:v>0.70909090909090911</c:v>
                </c:pt>
                <c:pt idx="2">
                  <c:v>0.5</c:v>
                </c:pt>
                <c:pt idx="3">
                  <c:v>0.41818181818181821</c:v>
                </c:pt>
                <c:pt idx="4">
                  <c:v>0.35454545454545455</c:v>
                </c:pt>
                <c:pt idx="5">
                  <c:v>0.25454545454545457</c:v>
                </c:pt>
                <c:pt idx="6">
                  <c:v>0.19090909090909092</c:v>
                </c:pt>
              </c:numCache>
            </c:numRef>
          </c:yVal>
        </c:ser>
        <c:axId val="88968192"/>
        <c:axId val="88987136"/>
      </c:scatterChart>
      <c:valAx>
        <c:axId val="88968192"/>
        <c:scaling>
          <c:orientation val="minMax"/>
          <c:max val="600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Net Confining Pressure, psi</a:t>
                </a:r>
              </a:p>
            </c:rich>
          </c:tx>
          <c:layout>
            <c:manualLayout>
              <c:xMode val="edge"/>
              <c:yMode val="edge"/>
              <c:x val="0.36433567378409926"/>
              <c:y val="0.95351648014925905"/>
            </c:manualLayout>
          </c:layout>
          <c:spPr>
            <a:noFill/>
            <a:ln w="25400">
              <a:noFill/>
            </a:ln>
          </c:spPr>
        </c:title>
        <c:numFmt formatCode="?0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987136"/>
        <c:crossesAt val="0"/>
        <c:crossBetween val="midCat"/>
        <c:majorUnit val="2000"/>
        <c:minorUnit val="1000"/>
      </c:valAx>
      <c:valAx>
        <c:axId val="88987136"/>
        <c:scaling>
          <c:orientation val="minMax"/>
          <c:max val="1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Permeability Ratio</a:t>
                </a:r>
              </a:p>
            </c:rich>
          </c:tx>
          <c:layout>
            <c:manualLayout>
              <c:xMode val="edge"/>
              <c:yMode val="edge"/>
              <c:x val="2.7671063831703743E-2"/>
              <c:y val="0.39395744883680561"/>
            </c:manualLayout>
          </c:layout>
          <c:spPr>
            <a:noFill/>
            <a:ln w="25400">
              <a:noFill/>
            </a:ln>
          </c:spPr>
        </c:title>
        <c:numFmt formatCode="0.00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968192"/>
        <c:crossesAt val="0"/>
        <c:crossBetween val="midCat"/>
        <c:majorUnit val="0.2"/>
        <c:minorUnit val="0.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520757942208723"/>
          <c:y val="0.600754696238887"/>
          <c:w val="0.22681044777024126"/>
          <c:h val="0.29641258193511172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959955546319474"/>
          <c:y val="3.4944750438515665E-2"/>
          <c:w val="0.75867614770909952"/>
          <c:h val="0.8648825733532628"/>
        </c:manualLayout>
      </c:layout>
      <c:scatterChart>
        <c:scatterStyle val="lineMarker"/>
        <c:ser>
          <c:idx val="2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power"/>
            <c:dispEq val="1"/>
            <c:trendlineLbl>
              <c:layout>
                <c:manualLayout>
                  <c:x val="-0.34340696996208819"/>
                  <c:y val="-5.1081254703301944E-2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12700">
                  <a:solidFill>
                    <a:srgbClr val="0000FF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'KvKh Data'!$AC$17:$AC$42</c:f>
              <c:numCache>
                <c:formatCode>???0.????</c:formatCode>
                <c:ptCount val="26"/>
                <c:pt idx="0">
                  <c:v>514</c:v>
                </c:pt>
                <c:pt idx="2">
                  <c:v>0.26900000000000002</c:v>
                </c:pt>
                <c:pt idx="4">
                  <c:v>9.9000000000000005E-2</c:v>
                </c:pt>
                <c:pt idx="6">
                  <c:v>11.4</c:v>
                </c:pt>
                <c:pt idx="8">
                  <c:v>24.1</c:v>
                </c:pt>
                <c:pt idx="10">
                  <c:v>9.35</c:v>
                </c:pt>
                <c:pt idx="12">
                  <c:v>37.700000000000003</c:v>
                </c:pt>
                <c:pt idx="14">
                  <c:v>15.9</c:v>
                </c:pt>
                <c:pt idx="16">
                  <c:v>109</c:v>
                </c:pt>
                <c:pt idx="18">
                  <c:v>0.14799999999999999</c:v>
                </c:pt>
                <c:pt idx="20">
                  <c:v>0.16300000000000001</c:v>
                </c:pt>
                <c:pt idx="22">
                  <c:v>1.0999999999999999E-2</c:v>
                </c:pt>
                <c:pt idx="24">
                  <c:v>5.1000000000000004E-3</c:v>
                </c:pt>
              </c:numCache>
            </c:numRef>
          </c:xVal>
          <c:yVal>
            <c:numRef>
              <c:f>'KvKh Data'!$AD$17:$AD$42</c:f>
              <c:numCache>
                <c:formatCode>?0.0</c:formatCode>
                <c:ptCount val="26"/>
                <c:pt idx="0" formatCode="???0.0???">
                  <c:v>425</c:v>
                </c:pt>
                <c:pt idx="2" formatCode="???0.0???">
                  <c:v>0.19400000000000001</c:v>
                </c:pt>
                <c:pt idx="6" formatCode="???0.0???">
                  <c:v>7.89</c:v>
                </c:pt>
                <c:pt idx="8" formatCode="???0.0???">
                  <c:v>15.2</c:v>
                </c:pt>
                <c:pt idx="10" formatCode="???0.0???">
                  <c:v>5.12</c:v>
                </c:pt>
                <c:pt idx="12" formatCode="???0.0???">
                  <c:v>38</c:v>
                </c:pt>
                <c:pt idx="14" formatCode="???0.0???">
                  <c:v>11.1</c:v>
                </c:pt>
                <c:pt idx="16" formatCode="???0.0???">
                  <c:v>63.2</c:v>
                </c:pt>
                <c:pt idx="18" formatCode="???0.0???">
                  <c:v>0.51500000000000001</c:v>
                </c:pt>
                <c:pt idx="20" formatCode="???0.0???">
                  <c:v>0.112</c:v>
                </c:pt>
                <c:pt idx="22" formatCode="???0.0???">
                  <c:v>1.2E-2</c:v>
                </c:pt>
                <c:pt idx="24" formatCode="???0.0???">
                  <c:v>4.0000000000000002E-4</c:v>
                </c:pt>
              </c:numCache>
            </c:numRef>
          </c:yVal>
        </c:ser>
        <c:axId val="54365184"/>
        <c:axId val="54387840"/>
      </c:scatterChart>
      <c:valAx>
        <c:axId val="54365184"/>
        <c:scaling>
          <c:logBase val="10"/>
          <c:orientation val="minMax"/>
          <c:max val="10000"/>
          <c:min val="1.0000000000000002E-4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Horizontal Permeability to Air, millidarcys</a:t>
                </a:r>
              </a:p>
            </c:rich>
          </c:tx>
          <c:layout>
            <c:manualLayout>
              <c:xMode val="edge"/>
              <c:yMode val="edge"/>
              <c:x val="0.24518192578403825"/>
              <c:y val="0.94874997440570064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387840"/>
        <c:crossesAt val="1.0000000000000002E-4"/>
        <c:crossBetween val="midCat"/>
        <c:majorUnit val="10"/>
        <c:minorUnit val="10"/>
      </c:valAx>
      <c:valAx>
        <c:axId val="54387840"/>
        <c:scaling>
          <c:logBase val="10"/>
          <c:orientation val="minMax"/>
          <c:max val="10000"/>
          <c:min val="1.0000000000000002E-4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 algn="l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Vertical Permeability to Air, millidarcys</a:t>
                </a:r>
              </a:p>
            </c:rich>
          </c:tx>
          <c:layout>
            <c:manualLayout>
              <c:xMode val="edge"/>
              <c:yMode val="edge"/>
              <c:x val="1.1565185178492371E-2"/>
              <c:y val="0.24810772811346124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365184"/>
        <c:crossesAt val="1.0000000000000002E-4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horizontalDpi="-2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6518517849237"/>
          <c:y val="3.4944750438515665E-2"/>
          <c:w val="0.83269333285145064"/>
          <c:h val="0.8648825733532628"/>
        </c:manualLayout>
      </c:layout>
      <c:scatterChart>
        <c:scatterStyle val="lineMarker"/>
        <c:ser>
          <c:idx val="2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linear"/>
            <c:forward val="10"/>
            <c:backward val="10"/>
            <c:intercept val="0"/>
            <c:dispEq val="1"/>
            <c:trendlineLbl>
              <c:layout>
                <c:manualLayout>
                  <c:x val="-0.60808641975308653"/>
                  <c:y val="4.8971422278508883E-2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12700">
                  <a:solidFill>
                    <a:srgbClr val="0000FF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'KvKh Data'!$AE$17:$AE$42</c:f>
              <c:numCache>
                <c:formatCode>?0.0</c:formatCode>
                <c:ptCount val="26"/>
                <c:pt idx="0">
                  <c:v>20.975257655747384</c:v>
                </c:pt>
                <c:pt idx="2">
                  <c:v>9.6908908367932014</c:v>
                </c:pt>
                <c:pt idx="4">
                  <c:v>7.385503732933782</c:v>
                </c:pt>
                <c:pt idx="6">
                  <c:v>12.817266791827993</c:v>
                </c:pt>
                <c:pt idx="8">
                  <c:v>13.342164989245548</c:v>
                </c:pt>
                <c:pt idx="10">
                  <c:v>12.564379785043309</c:v>
                </c:pt>
                <c:pt idx="12">
                  <c:v>13.236122279296259</c:v>
                </c:pt>
                <c:pt idx="14">
                  <c:v>12.798847760116693</c:v>
                </c:pt>
                <c:pt idx="16">
                  <c:v>13.676634645791893</c:v>
                </c:pt>
                <c:pt idx="18">
                  <c:v>6.9107102044719131</c:v>
                </c:pt>
                <c:pt idx="20">
                  <c:v>8.7877853526214409</c:v>
                </c:pt>
                <c:pt idx="22">
                  <c:v>3.6774478067658678</c:v>
                </c:pt>
                <c:pt idx="24">
                  <c:v>2.9715039750368901</c:v>
                </c:pt>
              </c:numCache>
            </c:numRef>
          </c:xVal>
          <c:yVal>
            <c:numRef>
              <c:f>'KvKh Data'!$AF$17:$AF$42</c:f>
              <c:numCache>
                <c:formatCode>0.00</c:formatCode>
                <c:ptCount val="26"/>
                <c:pt idx="0" formatCode="?0.0">
                  <c:v>19.43738817327047</c:v>
                </c:pt>
                <c:pt idx="2" formatCode="?0.0">
                  <c:v>9.3727126805457424</c:v>
                </c:pt>
                <c:pt idx="6" formatCode="?0.0">
                  <c:v>11.887048130890713</c:v>
                </c:pt>
                <c:pt idx="8" formatCode="?0.0">
                  <c:v>13.678483914900399</c:v>
                </c:pt>
                <c:pt idx="10" formatCode="?0.0">
                  <c:v>12.441147249797556</c:v>
                </c:pt>
                <c:pt idx="12" formatCode="?0.0">
                  <c:v>16.217593464624095</c:v>
                </c:pt>
                <c:pt idx="14" formatCode="?0.0">
                  <c:v>13.287104252903392</c:v>
                </c:pt>
                <c:pt idx="16" formatCode="?0.0">
                  <c:v>15.134733844388867</c:v>
                </c:pt>
                <c:pt idx="18" formatCode="?0.0">
                  <c:v>9.4601660609109217</c:v>
                </c:pt>
                <c:pt idx="20" formatCode="?0.0">
                  <c:v>9.4576133049567588</c:v>
                </c:pt>
                <c:pt idx="22" formatCode="?0.0">
                  <c:v>4.2363598780933787</c:v>
                </c:pt>
                <c:pt idx="24" formatCode="?0.0">
                  <c:v>2.8218075286084199</c:v>
                </c:pt>
              </c:numCache>
            </c:numRef>
          </c:yVal>
        </c:ser>
        <c:axId val="54486144"/>
        <c:axId val="54488064"/>
      </c:scatterChart>
      <c:valAx>
        <c:axId val="54486144"/>
        <c:scaling>
          <c:orientation val="minMax"/>
          <c:max val="2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Horizontal Porosity, percent</a:t>
                </a:r>
              </a:p>
            </c:rich>
          </c:tx>
          <c:layout>
            <c:manualLayout>
              <c:xMode val="edge"/>
              <c:yMode val="edge"/>
              <c:x val="0.32845125906918332"/>
              <c:y val="0.94874997440570064"/>
            </c:manualLayout>
          </c:layout>
          <c:spPr>
            <a:noFill/>
            <a:ln w="25400">
              <a:noFill/>
            </a:ln>
          </c:spPr>
        </c:title>
        <c:numFmt formatCode="?0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488064"/>
        <c:crossesAt val="0"/>
        <c:crossBetween val="midCat"/>
        <c:majorUnit val="5"/>
        <c:minorUnit val="2.5"/>
      </c:valAx>
      <c:valAx>
        <c:axId val="54488064"/>
        <c:scaling>
          <c:orientation val="minMax"/>
          <c:max val="2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Vertical Porosity, percent</a:t>
                </a:r>
              </a:p>
            </c:rich>
          </c:tx>
          <c:layout>
            <c:manualLayout>
              <c:xMode val="edge"/>
              <c:yMode val="edge"/>
              <c:x val="1.1565185178492371E-2"/>
              <c:y val="0.33721684173167632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486144"/>
        <c:crossesAt val="0"/>
        <c:crossBetween val="midCat"/>
        <c:majorUnit val="5"/>
        <c:minorUnit val="2.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horizontalDpi="-2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034740732040086"/>
          <c:y val="2.7955800350812538E-2"/>
          <c:w val="0.8072499254587675"/>
          <c:h val="0.87012428591904012"/>
        </c:manualLayout>
      </c:layout>
      <c:scatterChart>
        <c:scatterStyle val="lineMarker"/>
        <c:ser>
          <c:idx val="6"/>
          <c:order val="0"/>
          <c:tx>
            <c:v>Horizontal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chemeClr val="tx1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CC99FF"/>
                </a:solidFill>
                <a:prstDash val="solid"/>
              </a:ln>
            </c:spPr>
            <c:trendlineType val="power"/>
            <c:dispEq val="1"/>
            <c:trendlineLbl>
              <c:layout>
                <c:manualLayout>
                  <c:x val="1.5544619422572181E-2"/>
                  <c:y val="0.65484756713103165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12700">
                  <a:solidFill>
                    <a:schemeClr val="tx1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CC99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'Core Data'!$C$17:$C$54</c:f>
              <c:numCache>
                <c:formatCode>???0.????</c:formatCode>
                <c:ptCount val="38"/>
                <c:pt idx="0">
                  <c:v>514</c:v>
                </c:pt>
                <c:pt idx="1">
                  <c:v>67.2</c:v>
                </c:pt>
                <c:pt idx="2">
                  <c:v>24.4</c:v>
                </c:pt>
                <c:pt idx="3">
                  <c:v>14.5</c:v>
                </c:pt>
                <c:pt idx="4">
                  <c:v>0.317</c:v>
                </c:pt>
                <c:pt idx="5">
                  <c:v>41.7</c:v>
                </c:pt>
                <c:pt idx="6">
                  <c:v>0.115</c:v>
                </c:pt>
                <c:pt idx="7">
                  <c:v>0.27300000000000002</c:v>
                </c:pt>
                <c:pt idx="8">
                  <c:v>0.26900000000000002</c:v>
                </c:pt>
                <c:pt idx="9">
                  <c:v>14.6</c:v>
                </c:pt>
                <c:pt idx="10">
                  <c:v>9.9000000000000005E-2</c:v>
                </c:pt>
                <c:pt idx="11">
                  <c:v>15.3</c:v>
                </c:pt>
                <c:pt idx="12">
                  <c:v>12.6</c:v>
                </c:pt>
                <c:pt idx="13">
                  <c:v>2.3E-3</c:v>
                </c:pt>
                <c:pt idx="14" formatCode="???0.??0?">
                  <c:v>0.15</c:v>
                </c:pt>
                <c:pt idx="15" formatCode="???0.0???">
                  <c:v>89</c:v>
                </c:pt>
                <c:pt idx="16">
                  <c:v>11.4</c:v>
                </c:pt>
                <c:pt idx="17">
                  <c:v>24.1</c:v>
                </c:pt>
                <c:pt idx="18">
                  <c:v>10.3</c:v>
                </c:pt>
                <c:pt idx="19">
                  <c:v>9.35</c:v>
                </c:pt>
                <c:pt idx="20" formatCode="???0.?0??">
                  <c:v>7.1</c:v>
                </c:pt>
                <c:pt idx="22">
                  <c:v>53.5</c:v>
                </c:pt>
                <c:pt idx="23">
                  <c:v>37.700000000000003</c:v>
                </c:pt>
                <c:pt idx="24">
                  <c:v>8.8000000000000005E-3</c:v>
                </c:pt>
                <c:pt idx="25">
                  <c:v>15.9</c:v>
                </c:pt>
                <c:pt idx="26" formatCode="???0.0???">
                  <c:v>15</c:v>
                </c:pt>
                <c:pt idx="27">
                  <c:v>109</c:v>
                </c:pt>
                <c:pt idx="29">
                  <c:v>3.61</c:v>
                </c:pt>
                <c:pt idx="30">
                  <c:v>0.378</c:v>
                </c:pt>
                <c:pt idx="31">
                  <c:v>0.29199999999999998</c:v>
                </c:pt>
                <c:pt idx="32">
                  <c:v>0.253</c:v>
                </c:pt>
                <c:pt idx="33">
                  <c:v>0.66300000000000003</c:v>
                </c:pt>
                <c:pt idx="34">
                  <c:v>0.14799999999999999</c:v>
                </c:pt>
                <c:pt idx="35">
                  <c:v>0.16300000000000001</c:v>
                </c:pt>
                <c:pt idx="36">
                  <c:v>1.0999999999999999E-2</c:v>
                </c:pt>
                <c:pt idx="37">
                  <c:v>5.1000000000000004E-3</c:v>
                </c:pt>
              </c:numCache>
            </c:numRef>
          </c:xVal>
          <c:yVal>
            <c:numRef>
              <c:f>'Core Data'!$D$17:$D$54</c:f>
              <c:numCache>
                <c:formatCode>???0.????</c:formatCode>
                <c:ptCount val="38"/>
                <c:pt idx="0">
                  <c:v>333</c:v>
                </c:pt>
                <c:pt idx="1">
                  <c:v>46.8</c:v>
                </c:pt>
                <c:pt idx="2">
                  <c:v>13.8</c:v>
                </c:pt>
                <c:pt idx="3">
                  <c:v>10.5</c:v>
                </c:pt>
                <c:pt idx="4">
                  <c:v>0.16900000000000001</c:v>
                </c:pt>
                <c:pt idx="5">
                  <c:v>20.2</c:v>
                </c:pt>
                <c:pt idx="6">
                  <c:v>4.2000000000000003E-2</c:v>
                </c:pt>
                <c:pt idx="7">
                  <c:v>0.114</c:v>
                </c:pt>
                <c:pt idx="8">
                  <c:v>3.4000000000000002E-2</c:v>
                </c:pt>
                <c:pt idx="9">
                  <c:v>11.7</c:v>
                </c:pt>
                <c:pt idx="10">
                  <c:v>3.5999999999999997E-2</c:v>
                </c:pt>
                <c:pt idx="11">
                  <c:v>12.5</c:v>
                </c:pt>
                <c:pt idx="12">
                  <c:v>9.77</c:v>
                </c:pt>
                <c:pt idx="13">
                  <c:v>8.0000000000000004E-4</c:v>
                </c:pt>
                <c:pt idx="14">
                  <c:v>2.5999999999999999E-2</c:v>
                </c:pt>
                <c:pt idx="15">
                  <c:v>75.900000000000006</c:v>
                </c:pt>
                <c:pt idx="16">
                  <c:v>9.18</c:v>
                </c:pt>
                <c:pt idx="17">
                  <c:v>21.6</c:v>
                </c:pt>
                <c:pt idx="18">
                  <c:v>8.68</c:v>
                </c:pt>
                <c:pt idx="19">
                  <c:v>7.58</c:v>
                </c:pt>
                <c:pt idx="20">
                  <c:v>5.73</c:v>
                </c:pt>
                <c:pt idx="22">
                  <c:v>33.9</c:v>
                </c:pt>
                <c:pt idx="23">
                  <c:v>32.5</c:v>
                </c:pt>
                <c:pt idx="24" formatCode="???0.???0">
                  <c:v>4.0000000000000001E-3</c:v>
                </c:pt>
                <c:pt idx="25">
                  <c:v>12.8</c:v>
                </c:pt>
                <c:pt idx="26">
                  <c:v>11.9</c:v>
                </c:pt>
                <c:pt idx="27">
                  <c:v>97.3</c:v>
                </c:pt>
                <c:pt idx="29" formatCode="???0.?0??">
                  <c:v>2.1</c:v>
                </c:pt>
                <c:pt idx="30">
                  <c:v>0.153</c:v>
                </c:pt>
                <c:pt idx="31">
                  <c:v>3.3000000000000002E-2</c:v>
                </c:pt>
                <c:pt idx="32">
                  <c:v>0.124</c:v>
                </c:pt>
                <c:pt idx="33">
                  <c:v>0.19500000000000001</c:v>
                </c:pt>
                <c:pt idx="34">
                  <c:v>5.5E-2</c:v>
                </c:pt>
                <c:pt idx="35">
                  <c:v>7.8E-2</c:v>
                </c:pt>
                <c:pt idx="36">
                  <c:v>4.5999999999999999E-3</c:v>
                </c:pt>
                <c:pt idx="37">
                  <c:v>1.1999999999999999E-3</c:v>
                </c:pt>
              </c:numCache>
            </c:numRef>
          </c:yVal>
        </c:ser>
        <c:ser>
          <c:idx val="0"/>
          <c:order val="1"/>
          <c:tx>
            <c:v>Vertical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000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'Vertical Core Data'!$C$17:$C$30</c:f>
              <c:numCache>
                <c:formatCode>???0.????</c:formatCode>
                <c:ptCount val="14"/>
                <c:pt idx="0">
                  <c:v>425</c:v>
                </c:pt>
                <c:pt idx="1">
                  <c:v>0.19400000000000001</c:v>
                </c:pt>
                <c:pt idx="3">
                  <c:v>7.89</c:v>
                </c:pt>
                <c:pt idx="4">
                  <c:v>15.2</c:v>
                </c:pt>
                <c:pt idx="5">
                  <c:v>5.12</c:v>
                </c:pt>
                <c:pt idx="6" formatCode="???0.0???">
                  <c:v>38</c:v>
                </c:pt>
                <c:pt idx="7">
                  <c:v>11.1</c:v>
                </c:pt>
                <c:pt idx="8">
                  <c:v>63.2</c:v>
                </c:pt>
                <c:pt idx="9">
                  <c:v>0.51500000000000001</c:v>
                </c:pt>
                <c:pt idx="10">
                  <c:v>0.112</c:v>
                </c:pt>
                <c:pt idx="11">
                  <c:v>1.2E-2</c:v>
                </c:pt>
                <c:pt idx="12">
                  <c:v>4.0000000000000002E-4</c:v>
                </c:pt>
                <c:pt idx="13">
                  <c:v>2.0000000000000001E-4</c:v>
                </c:pt>
              </c:numCache>
            </c:numRef>
          </c:xVal>
          <c:yVal>
            <c:numRef>
              <c:f>'Vertical Core Data'!$D$17:$D$30</c:f>
              <c:numCache>
                <c:formatCode>???0.????</c:formatCode>
                <c:ptCount val="14"/>
                <c:pt idx="0">
                  <c:v>265</c:v>
                </c:pt>
                <c:pt idx="1">
                  <c:v>8.4000000000000005E-2</c:v>
                </c:pt>
                <c:pt idx="3">
                  <c:v>4.72</c:v>
                </c:pt>
                <c:pt idx="4">
                  <c:v>12.6</c:v>
                </c:pt>
                <c:pt idx="5">
                  <c:v>3.95</c:v>
                </c:pt>
                <c:pt idx="6">
                  <c:v>22.7</c:v>
                </c:pt>
                <c:pt idx="7">
                  <c:v>8.98</c:v>
                </c:pt>
                <c:pt idx="8">
                  <c:v>50.5</c:v>
                </c:pt>
                <c:pt idx="9">
                  <c:v>0.127</c:v>
                </c:pt>
                <c:pt idx="10">
                  <c:v>5.1999999999999998E-2</c:v>
                </c:pt>
                <c:pt idx="11">
                  <c:v>5.7000000000000002E-3</c:v>
                </c:pt>
                <c:pt idx="12">
                  <c:v>2.0000000000000001E-4</c:v>
                </c:pt>
                <c:pt idx="13">
                  <c:v>1E-4</c:v>
                </c:pt>
              </c:numCache>
            </c:numRef>
          </c:yVal>
        </c:ser>
        <c:axId val="85865216"/>
        <c:axId val="85867520"/>
      </c:scatterChart>
      <c:valAx>
        <c:axId val="85865216"/>
        <c:scaling>
          <c:logBase val="10"/>
          <c:orientation val="minMax"/>
          <c:max val="1000"/>
          <c:min val="1.0000000000000005E-4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Permeability to Air at 800 psi NCS, millidarcys</a:t>
                </a:r>
              </a:p>
            </c:rich>
          </c:tx>
          <c:layout>
            <c:manualLayout>
              <c:xMode val="edge"/>
              <c:yMode val="edge"/>
              <c:x val="0.21279940728425964"/>
              <c:y val="0.952244449449552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867520"/>
        <c:crossesAt val="1.0000000000000005E-4"/>
        <c:crossBetween val="midCat"/>
        <c:majorUnit val="10"/>
        <c:minorUnit val="10"/>
      </c:valAx>
      <c:valAx>
        <c:axId val="85867520"/>
        <c:scaling>
          <c:logBase val="10"/>
          <c:orientation val="minMax"/>
          <c:max val="1000"/>
          <c:min val="1.0000000000000005E-4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Permeability to Air at 2500 psi, millidarcys</a:t>
                </a:r>
              </a:p>
            </c:rich>
          </c:tx>
          <c:layout>
            <c:manualLayout>
              <c:xMode val="edge"/>
              <c:yMode val="edge"/>
              <c:x val="1.1565185178492371E-2"/>
              <c:y val="0.2463604905915355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865216"/>
        <c:crossesAt val="1.0000000000000005E-4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16653866657029018"/>
          <c:y val="5.5911600701625076E-2"/>
          <c:w val="0.18041688878448103"/>
          <c:h val="7.513121344280869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" r="0" t="0.5" header="0.5" footer="0.5"/>
    <c:pageSetup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338175246000403"/>
          <c:y val="2.7955800350812538E-2"/>
          <c:w val="0.84767833634558343"/>
          <c:h val="0.87012428591904012"/>
        </c:manualLayout>
      </c:layout>
      <c:scatterChart>
        <c:scatterStyle val="lineMarker"/>
        <c:ser>
          <c:idx val="5"/>
          <c:order val="0"/>
          <c:tx>
            <c:v>Horizontal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chemeClr val="tx1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CC99FF"/>
                </a:solidFill>
                <a:prstDash val="solid"/>
              </a:ln>
            </c:spPr>
            <c:trendlineType val="linear"/>
            <c:forward val="10"/>
            <c:backward val="10"/>
            <c:intercept val="0"/>
            <c:dispEq val="1"/>
            <c:trendlineLbl>
              <c:layout>
                <c:manualLayout>
                  <c:x val="-6.9045083807068114E-2"/>
                  <c:y val="0.62550284324478289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12700">
                  <a:solidFill>
                    <a:srgbClr val="CC99FF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CC99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'Core Data'!$H$17:$H$54</c:f>
              <c:numCache>
                <c:formatCode>?0.0</c:formatCode>
                <c:ptCount val="38"/>
                <c:pt idx="0">
                  <c:v>21.83193740937341</c:v>
                </c:pt>
                <c:pt idx="1">
                  <c:v>18.725953977632781</c:v>
                </c:pt>
                <c:pt idx="2">
                  <c:v>15.313766388270933</c:v>
                </c:pt>
                <c:pt idx="3">
                  <c:v>14.727265654382723</c:v>
                </c:pt>
                <c:pt idx="4">
                  <c:v>10.902793279079729</c:v>
                </c:pt>
                <c:pt idx="5">
                  <c:v>15.934137600097484</c:v>
                </c:pt>
                <c:pt idx="6">
                  <c:v>8.1203565860823286</c:v>
                </c:pt>
                <c:pt idx="7">
                  <c:v>9.106114611746051</c:v>
                </c:pt>
                <c:pt idx="8">
                  <c:v>9.8956957310602363</c:v>
                </c:pt>
                <c:pt idx="9">
                  <c:v>13.354258789938289</c:v>
                </c:pt>
                <c:pt idx="10">
                  <c:v>7.6491936356278725</c:v>
                </c:pt>
                <c:pt idx="11">
                  <c:v>13.071118945685987</c:v>
                </c:pt>
                <c:pt idx="12">
                  <c:v>11.866166475738266</c:v>
                </c:pt>
                <c:pt idx="13">
                  <c:v>6.2131275763390006</c:v>
                </c:pt>
                <c:pt idx="14">
                  <c:v>5.7546457820268344</c:v>
                </c:pt>
                <c:pt idx="15">
                  <c:v>14.967151906108503</c:v>
                </c:pt>
                <c:pt idx="16">
                  <c:v>13.022284995963973</c:v>
                </c:pt>
                <c:pt idx="17">
                  <c:v>13.527560000405161</c:v>
                </c:pt>
                <c:pt idx="18">
                  <c:v>12.637953485963996</c:v>
                </c:pt>
                <c:pt idx="19">
                  <c:v>12.840788367424203</c:v>
                </c:pt>
                <c:pt idx="20">
                  <c:v>11.577071245718344</c:v>
                </c:pt>
                <c:pt idx="22">
                  <c:v>13.254872158385814</c:v>
                </c:pt>
                <c:pt idx="23">
                  <c:v>13.434547573135038</c:v>
                </c:pt>
                <c:pt idx="24">
                  <c:v>1.8014894307257945</c:v>
                </c:pt>
                <c:pt idx="25">
                  <c:v>12.967867739169057</c:v>
                </c:pt>
                <c:pt idx="26">
                  <c:v>11.494488605636725</c:v>
                </c:pt>
                <c:pt idx="27">
                  <c:v>13.948055402240717</c:v>
                </c:pt>
                <c:pt idx="29">
                  <c:v>10.865271434880114</c:v>
                </c:pt>
                <c:pt idx="30">
                  <c:v>6.1323557966987119</c:v>
                </c:pt>
                <c:pt idx="31">
                  <c:v>4.9654620099939475</c:v>
                </c:pt>
                <c:pt idx="32">
                  <c:v>9.1430150408794564</c:v>
                </c:pt>
                <c:pt idx="33">
                  <c:v>6.6741826597452869</c:v>
                </c:pt>
                <c:pt idx="34">
                  <c:v>7.1299316150765737</c:v>
                </c:pt>
                <c:pt idx="35">
                  <c:v>8.9546379406066752</c:v>
                </c:pt>
                <c:pt idx="36">
                  <c:v>3.9226816647818268</c:v>
                </c:pt>
                <c:pt idx="37">
                  <c:v>3.1885650338157134</c:v>
                </c:pt>
              </c:numCache>
            </c:numRef>
          </c:xVal>
          <c:yVal>
            <c:numRef>
              <c:f>'Core Data'!$I$17:$I$54</c:f>
              <c:numCache>
                <c:formatCode>?0.0</c:formatCode>
                <c:ptCount val="38"/>
                <c:pt idx="0">
                  <c:v>20.975257655747384</c:v>
                </c:pt>
                <c:pt idx="1">
                  <c:v>17.820811335216241</c:v>
                </c:pt>
                <c:pt idx="2">
                  <c:v>14.425033543765112</c:v>
                </c:pt>
                <c:pt idx="3">
                  <c:v>14.528489306698441</c:v>
                </c:pt>
                <c:pt idx="4">
                  <c:v>10.708022541750296</c:v>
                </c:pt>
                <c:pt idx="5">
                  <c:v>14.997111761023675</c:v>
                </c:pt>
                <c:pt idx="6">
                  <c:v>7.865705539051369</c:v>
                </c:pt>
                <c:pt idx="7">
                  <c:v>8.945703577298568</c:v>
                </c:pt>
                <c:pt idx="8">
                  <c:v>9.6908908367932014</c:v>
                </c:pt>
                <c:pt idx="9">
                  <c:v>13.170241684040656</c:v>
                </c:pt>
                <c:pt idx="10">
                  <c:v>7.385503732933782</c:v>
                </c:pt>
                <c:pt idx="11">
                  <c:v>12.905695605757655</c:v>
                </c:pt>
                <c:pt idx="12">
                  <c:v>11.679624077650384</c:v>
                </c:pt>
                <c:pt idx="13">
                  <c:v>6.0429091256097109</c:v>
                </c:pt>
                <c:pt idx="14">
                  <c:v>5.5694827012165122</c:v>
                </c:pt>
                <c:pt idx="15">
                  <c:v>14.777295103606519</c:v>
                </c:pt>
                <c:pt idx="16">
                  <c:v>12.817266791827993</c:v>
                </c:pt>
                <c:pt idx="17">
                  <c:v>13.342164989245548</c:v>
                </c:pt>
                <c:pt idx="18">
                  <c:v>12.443853812099556</c:v>
                </c:pt>
                <c:pt idx="19">
                  <c:v>12.564379785043309</c:v>
                </c:pt>
                <c:pt idx="20">
                  <c:v>11.411452086579317</c:v>
                </c:pt>
                <c:pt idx="22">
                  <c:v>12.4269890708721</c:v>
                </c:pt>
                <c:pt idx="23">
                  <c:v>13.236122279296259</c:v>
                </c:pt>
                <c:pt idx="24">
                  <c:v>1.6236279305752697</c:v>
                </c:pt>
                <c:pt idx="25">
                  <c:v>12.798847760116693</c:v>
                </c:pt>
                <c:pt idx="26">
                  <c:v>11.297107120782661</c:v>
                </c:pt>
                <c:pt idx="27">
                  <c:v>13.676634645791893</c:v>
                </c:pt>
                <c:pt idx="29">
                  <c:v>10.684507832336426</c:v>
                </c:pt>
                <c:pt idx="30">
                  <c:v>5.9067465584879457</c:v>
                </c:pt>
                <c:pt idx="31">
                  <c:v>4.7720611749218902</c:v>
                </c:pt>
                <c:pt idx="32">
                  <c:v>8.8802065888039987</c:v>
                </c:pt>
                <c:pt idx="33">
                  <c:v>6.4828575294333692</c:v>
                </c:pt>
                <c:pt idx="34">
                  <c:v>6.9107102044719131</c:v>
                </c:pt>
                <c:pt idx="35">
                  <c:v>8.7877853526214409</c:v>
                </c:pt>
                <c:pt idx="36">
                  <c:v>3.6774478067658678</c:v>
                </c:pt>
                <c:pt idx="37">
                  <c:v>2.9715039750368901</c:v>
                </c:pt>
              </c:numCache>
            </c:numRef>
          </c:yVal>
        </c:ser>
        <c:ser>
          <c:idx val="0"/>
          <c:order val="1"/>
          <c:tx>
            <c:v>Vertical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000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'Vertical Core Data'!$H$17:$H$30</c:f>
              <c:numCache>
                <c:formatCode>?0.0</c:formatCode>
                <c:ptCount val="14"/>
                <c:pt idx="0">
                  <c:v>20.176929175274626</c:v>
                </c:pt>
                <c:pt idx="1">
                  <c:v>9.572180187183319</c:v>
                </c:pt>
                <c:pt idx="3">
                  <c:v>12.085238136406975</c:v>
                </c:pt>
                <c:pt idx="4">
                  <c:v>13.867689948211606</c:v>
                </c:pt>
                <c:pt idx="5">
                  <c:v>12.649205820426362</c:v>
                </c:pt>
                <c:pt idx="6">
                  <c:v>17.1434424273552</c:v>
                </c:pt>
                <c:pt idx="7">
                  <c:v>13.473430474489467</c:v>
                </c:pt>
                <c:pt idx="8">
                  <c:v>15.332167281197709</c:v>
                </c:pt>
                <c:pt idx="9">
                  <c:v>9.6702191346759232</c:v>
                </c:pt>
                <c:pt idx="10">
                  <c:v>9.6574621861259917</c:v>
                </c:pt>
                <c:pt idx="11">
                  <c:v>4.4379730110664815</c:v>
                </c:pt>
                <c:pt idx="12">
                  <c:v>3.0137562177424195</c:v>
                </c:pt>
                <c:pt idx="13">
                  <c:v>2.3894811217603089</c:v>
                </c:pt>
              </c:numCache>
            </c:numRef>
          </c:xVal>
          <c:yVal>
            <c:numRef>
              <c:f>'Vertical Core Data'!$I$17:$I$30</c:f>
              <c:numCache>
                <c:formatCode>?0.0</c:formatCode>
                <c:ptCount val="14"/>
                <c:pt idx="0">
                  <c:v>19.43738817327047</c:v>
                </c:pt>
                <c:pt idx="1">
                  <c:v>9.3727126805457424</c:v>
                </c:pt>
                <c:pt idx="3">
                  <c:v>11.887048130890713</c:v>
                </c:pt>
                <c:pt idx="4">
                  <c:v>13.678483914900399</c:v>
                </c:pt>
                <c:pt idx="5">
                  <c:v>12.441147249797556</c:v>
                </c:pt>
                <c:pt idx="6">
                  <c:v>16.217593464624095</c:v>
                </c:pt>
                <c:pt idx="7">
                  <c:v>13.287104252903392</c:v>
                </c:pt>
                <c:pt idx="8">
                  <c:v>15.134733844388867</c:v>
                </c:pt>
                <c:pt idx="9">
                  <c:v>9.4601660609109217</c:v>
                </c:pt>
                <c:pt idx="10">
                  <c:v>9.4576133049567588</c:v>
                </c:pt>
                <c:pt idx="11">
                  <c:v>4.2363598780933787</c:v>
                </c:pt>
                <c:pt idx="12">
                  <c:v>2.8218075286084199</c:v>
                </c:pt>
                <c:pt idx="13">
                  <c:v>2.2093051326793391</c:v>
                </c:pt>
              </c:numCache>
            </c:numRef>
          </c:yVal>
        </c:ser>
        <c:axId val="85787392"/>
        <c:axId val="85789312"/>
      </c:scatterChart>
      <c:valAx>
        <c:axId val="85787392"/>
        <c:scaling>
          <c:orientation val="minMax"/>
          <c:max val="25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Porosity at 800 psi, percent</a:t>
                </a:r>
              </a:p>
            </c:rich>
          </c:tx>
          <c:layout>
            <c:manualLayout>
              <c:xMode val="edge"/>
              <c:yMode val="edge"/>
              <c:x val="0.29703014481112072"/>
              <c:y val="0.952244449449552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789312"/>
        <c:crossesAt val="0"/>
        <c:crossBetween val="midCat"/>
        <c:majorUnit val="5"/>
        <c:minorUnit val="2.5"/>
      </c:valAx>
      <c:valAx>
        <c:axId val="85789312"/>
        <c:scaling>
          <c:orientation val="minMax"/>
          <c:max val="25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Porosity at 2500 psi, percent</a:t>
                </a:r>
              </a:p>
            </c:rich>
          </c:tx>
          <c:layout>
            <c:manualLayout>
              <c:xMode val="edge"/>
              <c:yMode val="edge"/>
              <c:x val="1.1424236338889261E-2"/>
              <c:y val="0.31450275394664112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787392"/>
        <c:crossesAt val="0"/>
        <c:crossBetween val="midCat"/>
        <c:majorUnit val="5"/>
        <c:minorUnit val="2.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15308476694111608"/>
          <c:y val="6.2900550789328213E-2"/>
          <c:w val="0.17821808688667251"/>
          <c:h val="7.513121344280869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034740732040086"/>
          <c:y val="2.7134003954834077E-2"/>
          <c:w val="0.81881511063725976"/>
          <c:h val="0.87846337803775298"/>
        </c:manualLayout>
      </c:layout>
      <c:scatterChart>
        <c:scatterStyle val="lineMarker"/>
        <c:ser>
          <c:idx val="0"/>
          <c:order val="0"/>
          <c:tx>
            <c:v>Horizontal- 800psi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exp"/>
            <c:forward val="45"/>
            <c:backward val="36"/>
            <c:dispEq val="1"/>
            <c:trendlineLbl>
              <c:layout>
                <c:manualLayout>
                  <c:x val="-7.6262626262626296E-2"/>
                  <c:y val="0.68946168537443453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FF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'Core Data'!$H$17:$H$54</c:f>
              <c:numCache>
                <c:formatCode>?0.0</c:formatCode>
                <c:ptCount val="38"/>
                <c:pt idx="0">
                  <c:v>21.83193740937341</c:v>
                </c:pt>
                <c:pt idx="1">
                  <c:v>18.725953977632781</c:v>
                </c:pt>
                <c:pt idx="2">
                  <c:v>15.313766388270933</c:v>
                </c:pt>
                <c:pt idx="3">
                  <c:v>14.727265654382723</c:v>
                </c:pt>
                <c:pt idx="4">
                  <c:v>10.902793279079729</c:v>
                </c:pt>
                <c:pt idx="5">
                  <c:v>15.934137600097484</c:v>
                </c:pt>
                <c:pt idx="6">
                  <c:v>8.1203565860823286</c:v>
                </c:pt>
                <c:pt idx="7">
                  <c:v>9.106114611746051</c:v>
                </c:pt>
                <c:pt idx="8">
                  <c:v>9.8956957310602363</c:v>
                </c:pt>
                <c:pt idx="9">
                  <c:v>13.354258789938289</c:v>
                </c:pt>
                <c:pt idx="10">
                  <c:v>7.6491936356278725</c:v>
                </c:pt>
                <c:pt idx="11">
                  <c:v>13.071118945685987</c:v>
                </c:pt>
                <c:pt idx="12">
                  <c:v>11.866166475738266</c:v>
                </c:pt>
                <c:pt idx="13">
                  <c:v>6.2131275763390006</c:v>
                </c:pt>
                <c:pt idx="14">
                  <c:v>5.7546457820268344</c:v>
                </c:pt>
                <c:pt idx="15">
                  <c:v>14.967151906108503</c:v>
                </c:pt>
                <c:pt idx="16">
                  <c:v>13.022284995963973</c:v>
                </c:pt>
                <c:pt idx="17">
                  <c:v>13.527560000405161</c:v>
                </c:pt>
                <c:pt idx="18">
                  <c:v>12.637953485963996</c:v>
                </c:pt>
                <c:pt idx="19">
                  <c:v>12.840788367424203</c:v>
                </c:pt>
                <c:pt idx="20">
                  <c:v>11.577071245718344</c:v>
                </c:pt>
                <c:pt idx="22">
                  <c:v>13.254872158385814</c:v>
                </c:pt>
                <c:pt idx="23">
                  <c:v>13.434547573135038</c:v>
                </c:pt>
                <c:pt idx="24">
                  <c:v>1.8014894307257945</c:v>
                </c:pt>
                <c:pt idx="25">
                  <c:v>12.967867739169057</c:v>
                </c:pt>
                <c:pt idx="26">
                  <c:v>11.494488605636725</c:v>
                </c:pt>
                <c:pt idx="27">
                  <c:v>13.948055402240717</c:v>
                </c:pt>
                <c:pt idx="29">
                  <c:v>10.865271434880114</c:v>
                </c:pt>
                <c:pt idx="30">
                  <c:v>6.1323557966987119</c:v>
                </c:pt>
                <c:pt idx="31">
                  <c:v>4.9654620099939475</c:v>
                </c:pt>
                <c:pt idx="32">
                  <c:v>9.1430150408794564</c:v>
                </c:pt>
                <c:pt idx="33">
                  <c:v>6.6741826597452869</c:v>
                </c:pt>
                <c:pt idx="34">
                  <c:v>7.1299316150765737</c:v>
                </c:pt>
                <c:pt idx="35">
                  <c:v>8.9546379406066752</c:v>
                </c:pt>
                <c:pt idx="36">
                  <c:v>3.9226816647818268</c:v>
                </c:pt>
                <c:pt idx="37">
                  <c:v>3.1885650338157134</c:v>
                </c:pt>
              </c:numCache>
            </c:numRef>
          </c:xVal>
          <c:yVal>
            <c:numRef>
              <c:f>'Core Data'!$C$17:$C$54</c:f>
              <c:numCache>
                <c:formatCode>???0.????</c:formatCode>
                <c:ptCount val="38"/>
                <c:pt idx="0">
                  <c:v>514</c:v>
                </c:pt>
                <c:pt idx="1">
                  <c:v>67.2</c:v>
                </c:pt>
                <c:pt idx="2">
                  <c:v>24.4</c:v>
                </c:pt>
                <c:pt idx="3">
                  <c:v>14.5</c:v>
                </c:pt>
                <c:pt idx="4">
                  <c:v>0.317</c:v>
                </c:pt>
                <c:pt idx="5">
                  <c:v>41.7</c:v>
                </c:pt>
                <c:pt idx="6">
                  <c:v>0.115</c:v>
                </c:pt>
                <c:pt idx="7">
                  <c:v>0.27300000000000002</c:v>
                </c:pt>
                <c:pt idx="8">
                  <c:v>0.26900000000000002</c:v>
                </c:pt>
                <c:pt idx="9">
                  <c:v>14.6</c:v>
                </c:pt>
                <c:pt idx="10">
                  <c:v>9.9000000000000005E-2</c:v>
                </c:pt>
                <c:pt idx="11">
                  <c:v>15.3</c:v>
                </c:pt>
                <c:pt idx="12">
                  <c:v>12.6</c:v>
                </c:pt>
                <c:pt idx="13">
                  <c:v>2.3E-3</c:v>
                </c:pt>
                <c:pt idx="14" formatCode="???0.??0?">
                  <c:v>0.15</c:v>
                </c:pt>
                <c:pt idx="15" formatCode="???0.0???">
                  <c:v>89</c:v>
                </c:pt>
                <c:pt idx="16">
                  <c:v>11.4</c:v>
                </c:pt>
                <c:pt idx="17">
                  <c:v>24.1</c:v>
                </c:pt>
                <c:pt idx="18">
                  <c:v>10.3</c:v>
                </c:pt>
                <c:pt idx="19">
                  <c:v>9.35</c:v>
                </c:pt>
                <c:pt idx="20" formatCode="???0.?0??">
                  <c:v>7.1</c:v>
                </c:pt>
                <c:pt idx="22">
                  <c:v>53.5</c:v>
                </c:pt>
                <c:pt idx="23">
                  <c:v>37.700000000000003</c:v>
                </c:pt>
                <c:pt idx="24">
                  <c:v>8.8000000000000005E-3</c:v>
                </c:pt>
                <c:pt idx="25">
                  <c:v>15.9</c:v>
                </c:pt>
                <c:pt idx="26" formatCode="???0.0???">
                  <c:v>15</c:v>
                </c:pt>
                <c:pt idx="27">
                  <c:v>109</c:v>
                </c:pt>
                <c:pt idx="29">
                  <c:v>3.61</c:v>
                </c:pt>
                <c:pt idx="30">
                  <c:v>0.378</c:v>
                </c:pt>
                <c:pt idx="31">
                  <c:v>0.29199999999999998</c:v>
                </c:pt>
                <c:pt idx="32">
                  <c:v>0.253</c:v>
                </c:pt>
                <c:pt idx="33">
                  <c:v>0.66300000000000003</c:v>
                </c:pt>
                <c:pt idx="34">
                  <c:v>0.14799999999999999</c:v>
                </c:pt>
                <c:pt idx="35">
                  <c:v>0.16300000000000001</c:v>
                </c:pt>
                <c:pt idx="36">
                  <c:v>1.0999999999999999E-2</c:v>
                </c:pt>
                <c:pt idx="37">
                  <c:v>5.1000000000000004E-3</c:v>
                </c:pt>
              </c:numCache>
            </c:numRef>
          </c:yVal>
        </c:ser>
        <c:ser>
          <c:idx val="1"/>
          <c:order val="1"/>
          <c:tx>
            <c:v>Vertical- 800psi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FF0000"/>
                </a:solidFill>
                <a:prstDash val="solid"/>
              </a:ln>
            </c:spPr>
            <c:trendlineType val="exp"/>
            <c:forward val="19"/>
            <c:backward val="26"/>
            <c:dispEq val="1"/>
            <c:trendlineLbl>
              <c:layout>
                <c:manualLayout>
                  <c:x val="-8.8181818181818208E-2"/>
                  <c:y val="0.73541913218294519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12700">
                  <a:solidFill>
                    <a:srgbClr val="FF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'Vertical Core Data'!$H$17:$H$30</c:f>
              <c:numCache>
                <c:formatCode>?0.0</c:formatCode>
                <c:ptCount val="14"/>
                <c:pt idx="0">
                  <c:v>20.176929175274626</c:v>
                </c:pt>
                <c:pt idx="1">
                  <c:v>9.572180187183319</c:v>
                </c:pt>
                <c:pt idx="3">
                  <c:v>12.085238136406975</c:v>
                </c:pt>
                <c:pt idx="4">
                  <c:v>13.867689948211606</c:v>
                </c:pt>
                <c:pt idx="5">
                  <c:v>12.649205820426362</c:v>
                </c:pt>
                <c:pt idx="6">
                  <c:v>17.1434424273552</c:v>
                </c:pt>
                <c:pt idx="7">
                  <c:v>13.473430474489467</c:v>
                </c:pt>
                <c:pt idx="8">
                  <c:v>15.332167281197709</c:v>
                </c:pt>
                <c:pt idx="9">
                  <c:v>9.6702191346759232</c:v>
                </c:pt>
                <c:pt idx="10">
                  <c:v>9.6574621861259917</c:v>
                </c:pt>
                <c:pt idx="11">
                  <c:v>4.4379730110664815</c:v>
                </c:pt>
                <c:pt idx="12">
                  <c:v>3.0137562177424195</c:v>
                </c:pt>
                <c:pt idx="13">
                  <c:v>2.3894811217603089</c:v>
                </c:pt>
              </c:numCache>
            </c:numRef>
          </c:xVal>
          <c:yVal>
            <c:numRef>
              <c:f>'Vertical Core Data'!$C$17:$C$30</c:f>
              <c:numCache>
                <c:formatCode>???0.????</c:formatCode>
                <c:ptCount val="14"/>
                <c:pt idx="0">
                  <c:v>425</c:v>
                </c:pt>
                <c:pt idx="1">
                  <c:v>0.19400000000000001</c:v>
                </c:pt>
                <c:pt idx="3">
                  <c:v>7.89</c:v>
                </c:pt>
                <c:pt idx="4">
                  <c:v>15.2</c:v>
                </c:pt>
                <c:pt idx="5">
                  <c:v>5.12</c:v>
                </c:pt>
                <c:pt idx="6" formatCode="???0.0???">
                  <c:v>38</c:v>
                </c:pt>
                <c:pt idx="7">
                  <c:v>11.1</c:v>
                </c:pt>
                <c:pt idx="8">
                  <c:v>63.2</c:v>
                </c:pt>
                <c:pt idx="9">
                  <c:v>0.51500000000000001</c:v>
                </c:pt>
                <c:pt idx="10">
                  <c:v>0.112</c:v>
                </c:pt>
                <c:pt idx="11">
                  <c:v>1.2E-2</c:v>
                </c:pt>
                <c:pt idx="12">
                  <c:v>4.0000000000000002E-4</c:v>
                </c:pt>
                <c:pt idx="13">
                  <c:v>2.0000000000000001E-4</c:v>
                </c:pt>
              </c:numCache>
            </c:numRef>
          </c:yVal>
        </c:ser>
        <c:ser>
          <c:idx val="2"/>
          <c:order val="2"/>
          <c:tx>
            <c:v>Horizontal- at NCS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92D05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'Core Data'!$I$17:$I$54</c:f>
              <c:numCache>
                <c:formatCode>?0.0</c:formatCode>
                <c:ptCount val="38"/>
                <c:pt idx="0">
                  <c:v>20.975257655747384</c:v>
                </c:pt>
                <c:pt idx="1">
                  <c:v>17.820811335216241</c:v>
                </c:pt>
                <c:pt idx="2">
                  <c:v>14.425033543765112</c:v>
                </c:pt>
                <c:pt idx="3">
                  <c:v>14.528489306698441</c:v>
                </c:pt>
                <c:pt idx="4">
                  <c:v>10.708022541750296</c:v>
                </c:pt>
                <c:pt idx="5">
                  <c:v>14.997111761023675</c:v>
                </c:pt>
                <c:pt idx="6">
                  <c:v>7.865705539051369</c:v>
                </c:pt>
                <c:pt idx="7">
                  <c:v>8.945703577298568</c:v>
                </c:pt>
                <c:pt idx="8">
                  <c:v>9.6908908367932014</c:v>
                </c:pt>
                <c:pt idx="9">
                  <c:v>13.170241684040656</c:v>
                </c:pt>
                <c:pt idx="10">
                  <c:v>7.385503732933782</c:v>
                </c:pt>
                <c:pt idx="11">
                  <c:v>12.905695605757655</c:v>
                </c:pt>
                <c:pt idx="12">
                  <c:v>11.679624077650384</c:v>
                </c:pt>
                <c:pt idx="13">
                  <c:v>6.0429091256097109</c:v>
                </c:pt>
                <c:pt idx="14">
                  <c:v>5.5694827012165122</c:v>
                </c:pt>
                <c:pt idx="15">
                  <c:v>14.777295103606519</c:v>
                </c:pt>
                <c:pt idx="16">
                  <c:v>12.817266791827993</c:v>
                </c:pt>
                <c:pt idx="17">
                  <c:v>13.342164989245548</c:v>
                </c:pt>
                <c:pt idx="18">
                  <c:v>12.443853812099556</c:v>
                </c:pt>
                <c:pt idx="19">
                  <c:v>12.564379785043309</c:v>
                </c:pt>
                <c:pt idx="20">
                  <c:v>11.411452086579317</c:v>
                </c:pt>
                <c:pt idx="22">
                  <c:v>12.4269890708721</c:v>
                </c:pt>
                <c:pt idx="23">
                  <c:v>13.236122279296259</c:v>
                </c:pt>
                <c:pt idx="24">
                  <c:v>1.6236279305752697</c:v>
                </c:pt>
                <c:pt idx="25">
                  <c:v>12.798847760116693</c:v>
                </c:pt>
                <c:pt idx="26">
                  <c:v>11.297107120782661</c:v>
                </c:pt>
                <c:pt idx="27">
                  <c:v>13.676634645791893</c:v>
                </c:pt>
                <c:pt idx="29">
                  <c:v>10.684507832336426</c:v>
                </c:pt>
                <c:pt idx="30">
                  <c:v>5.9067465584879457</c:v>
                </c:pt>
                <c:pt idx="31">
                  <c:v>4.7720611749218902</c:v>
                </c:pt>
                <c:pt idx="32">
                  <c:v>8.8802065888039987</c:v>
                </c:pt>
                <c:pt idx="33">
                  <c:v>6.4828575294333692</c:v>
                </c:pt>
                <c:pt idx="34">
                  <c:v>6.9107102044719131</c:v>
                </c:pt>
                <c:pt idx="35">
                  <c:v>8.7877853526214409</c:v>
                </c:pt>
                <c:pt idx="36">
                  <c:v>3.6774478067658678</c:v>
                </c:pt>
                <c:pt idx="37">
                  <c:v>2.9715039750368901</c:v>
                </c:pt>
              </c:numCache>
            </c:numRef>
          </c:xVal>
          <c:yVal>
            <c:numRef>
              <c:f>'Core Data'!$D$17:$D$54</c:f>
              <c:numCache>
                <c:formatCode>???0.????</c:formatCode>
                <c:ptCount val="38"/>
                <c:pt idx="0">
                  <c:v>333</c:v>
                </c:pt>
                <c:pt idx="1">
                  <c:v>46.8</c:v>
                </c:pt>
                <c:pt idx="2">
                  <c:v>13.8</c:v>
                </c:pt>
                <c:pt idx="3">
                  <c:v>10.5</c:v>
                </c:pt>
                <c:pt idx="4">
                  <c:v>0.16900000000000001</c:v>
                </c:pt>
                <c:pt idx="5">
                  <c:v>20.2</c:v>
                </c:pt>
                <c:pt idx="6">
                  <c:v>4.2000000000000003E-2</c:v>
                </c:pt>
                <c:pt idx="7">
                  <c:v>0.114</c:v>
                </c:pt>
                <c:pt idx="8">
                  <c:v>3.4000000000000002E-2</c:v>
                </c:pt>
                <c:pt idx="9">
                  <c:v>11.7</c:v>
                </c:pt>
                <c:pt idx="10">
                  <c:v>3.5999999999999997E-2</c:v>
                </c:pt>
                <c:pt idx="11">
                  <c:v>12.5</c:v>
                </c:pt>
                <c:pt idx="12">
                  <c:v>9.77</c:v>
                </c:pt>
                <c:pt idx="13">
                  <c:v>8.0000000000000004E-4</c:v>
                </c:pt>
                <c:pt idx="14">
                  <c:v>2.5999999999999999E-2</c:v>
                </c:pt>
                <c:pt idx="15">
                  <c:v>75.900000000000006</c:v>
                </c:pt>
                <c:pt idx="16">
                  <c:v>9.18</c:v>
                </c:pt>
                <c:pt idx="17">
                  <c:v>21.6</c:v>
                </c:pt>
                <c:pt idx="18">
                  <c:v>8.68</c:v>
                </c:pt>
                <c:pt idx="19">
                  <c:v>7.58</c:v>
                </c:pt>
                <c:pt idx="20">
                  <c:v>5.73</c:v>
                </c:pt>
                <c:pt idx="22">
                  <c:v>33.9</c:v>
                </c:pt>
                <c:pt idx="23">
                  <c:v>32.5</c:v>
                </c:pt>
                <c:pt idx="24" formatCode="???0.???0">
                  <c:v>4.0000000000000001E-3</c:v>
                </c:pt>
                <c:pt idx="25">
                  <c:v>12.8</c:v>
                </c:pt>
                <c:pt idx="26">
                  <c:v>11.9</c:v>
                </c:pt>
                <c:pt idx="27">
                  <c:v>97.3</c:v>
                </c:pt>
                <c:pt idx="29" formatCode="???0.?0??">
                  <c:v>2.1</c:v>
                </c:pt>
                <c:pt idx="30">
                  <c:v>0.153</c:v>
                </c:pt>
                <c:pt idx="31">
                  <c:v>3.3000000000000002E-2</c:v>
                </c:pt>
                <c:pt idx="32">
                  <c:v>0.124</c:v>
                </c:pt>
                <c:pt idx="33">
                  <c:v>0.19500000000000001</c:v>
                </c:pt>
                <c:pt idx="34">
                  <c:v>5.5E-2</c:v>
                </c:pt>
                <c:pt idx="35">
                  <c:v>7.8E-2</c:v>
                </c:pt>
                <c:pt idx="36">
                  <c:v>4.5999999999999999E-3</c:v>
                </c:pt>
                <c:pt idx="37">
                  <c:v>1.1999999999999999E-3</c:v>
                </c:pt>
              </c:numCache>
            </c:numRef>
          </c:yVal>
        </c:ser>
        <c:ser>
          <c:idx val="3"/>
          <c:order val="3"/>
          <c:tx>
            <c:v>Vertical- at NCS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'Vertical Core Data'!$I$17:$I$30</c:f>
              <c:numCache>
                <c:formatCode>?0.0</c:formatCode>
                <c:ptCount val="14"/>
                <c:pt idx="0">
                  <c:v>19.43738817327047</c:v>
                </c:pt>
                <c:pt idx="1">
                  <c:v>9.3727126805457424</c:v>
                </c:pt>
                <c:pt idx="3">
                  <c:v>11.887048130890713</c:v>
                </c:pt>
                <c:pt idx="4">
                  <c:v>13.678483914900399</c:v>
                </c:pt>
                <c:pt idx="5">
                  <c:v>12.441147249797556</c:v>
                </c:pt>
                <c:pt idx="6">
                  <c:v>16.217593464624095</c:v>
                </c:pt>
                <c:pt idx="7">
                  <c:v>13.287104252903392</c:v>
                </c:pt>
                <c:pt idx="8">
                  <c:v>15.134733844388867</c:v>
                </c:pt>
                <c:pt idx="9">
                  <c:v>9.4601660609109217</c:v>
                </c:pt>
                <c:pt idx="10">
                  <c:v>9.4576133049567588</c:v>
                </c:pt>
                <c:pt idx="11">
                  <c:v>4.2363598780933787</c:v>
                </c:pt>
                <c:pt idx="12">
                  <c:v>2.8218075286084199</c:v>
                </c:pt>
                <c:pt idx="13">
                  <c:v>2.2093051326793391</c:v>
                </c:pt>
              </c:numCache>
            </c:numRef>
          </c:xVal>
          <c:yVal>
            <c:numRef>
              <c:f>'Vertical Core Data'!$D$17:$D$30</c:f>
              <c:numCache>
                <c:formatCode>???0.????</c:formatCode>
                <c:ptCount val="14"/>
                <c:pt idx="0">
                  <c:v>265</c:v>
                </c:pt>
                <c:pt idx="1">
                  <c:v>8.4000000000000005E-2</c:v>
                </c:pt>
                <c:pt idx="3">
                  <c:v>4.72</c:v>
                </c:pt>
                <c:pt idx="4">
                  <c:v>12.6</c:v>
                </c:pt>
                <c:pt idx="5">
                  <c:v>3.95</c:v>
                </c:pt>
                <c:pt idx="6">
                  <c:v>22.7</c:v>
                </c:pt>
                <c:pt idx="7">
                  <c:v>8.98</c:v>
                </c:pt>
                <c:pt idx="8">
                  <c:v>50.5</c:v>
                </c:pt>
                <c:pt idx="9">
                  <c:v>0.127</c:v>
                </c:pt>
                <c:pt idx="10">
                  <c:v>5.1999999999999998E-2</c:v>
                </c:pt>
                <c:pt idx="11">
                  <c:v>5.7000000000000002E-3</c:v>
                </c:pt>
                <c:pt idx="12">
                  <c:v>2.0000000000000001E-4</c:v>
                </c:pt>
                <c:pt idx="13">
                  <c:v>1E-4</c:v>
                </c:pt>
              </c:numCache>
            </c:numRef>
          </c:yVal>
        </c:ser>
        <c:axId val="87981056"/>
        <c:axId val="87995904"/>
      </c:scatterChart>
      <c:valAx>
        <c:axId val="87981056"/>
        <c:scaling>
          <c:orientation val="minMax"/>
          <c:max val="25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Porosity at NCS, percent</a:t>
                </a:r>
              </a:p>
            </c:rich>
          </c:tx>
          <c:layout>
            <c:manualLayout>
              <c:xMode val="edge"/>
              <c:yMode val="edge"/>
              <c:x val="0.37471199978315284"/>
              <c:y val="0.95308188891354684"/>
            </c:manualLayout>
          </c:layout>
          <c:spPr>
            <a:noFill/>
            <a:ln w="25400">
              <a:noFill/>
            </a:ln>
          </c:spPr>
        </c:title>
        <c:numFmt formatCode="?0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995904"/>
        <c:crossesAt val="1.0000000000000002E-4"/>
        <c:crossBetween val="midCat"/>
        <c:majorUnit val="5"/>
        <c:minorUnit val="2.5"/>
      </c:valAx>
      <c:valAx>
        <c:axId val="87995904"/>
        <c:scaling>
          <c:logBase val="10"/>
          <c:orientation val="minMax"/>
          <c:max val="10000"/>
          <c:min val="1.0000000000000002E-4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Permeability to Air, millidarcys</a:t>
                </a:r>
              </a:p>
            </c:rich>
          </c:tx>
          <c:layout>
            <c:manualLayout>
              <c:xMode val="edge"/>
              <c:yMode val="edge"/>
              <c:x val="1.1565185178492371E-2"/>
              <c:y val="0.31373692072776904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981056"/>
        <c:crossesAt val="0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8272992582017944"/>
          <c:y val="6.444325939273092E-2"/>
          <c:w val="0.21195418754473874"/>
          <c:h val="0.1337678003015580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horizontalDpi="-2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11</xdr:row>
      <xdr:rowOff>0</xdr:rowOff>
    </xdr:from>
    <xdr:to>
      <xdr:col>13</xdr:col>
      <xdr:colOff>0</xdr:colOff>
      <xdr:row>44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11</xdr:row>
      <xdr:rowOff>0</xdr:rowOff>
    </xdr:from>
    <xdr:to>
      <xdr:col>6</xdr:col>
      <xdr:colOff>9525</xdr:colOff>
      <xdr:row>44</xdr:row>
      <xdr:rowOff>9525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</xdr:col>
      <xdr:colOff>200025</xdr:colOff>
      <xdr:row>2</xdr:row>
      <xdr:rowOff>127000</xdr:rowOff>
    </xdr:to>
    <xdr:pic>
      <xdr:nvPicPr>
        <xdr:cNvPr id="4" name="Picture 3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0"/>
          <a:ext cx="885825" cy="4508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361950</xdr:colOff>
      <xdr:row>2</xdr:row>
      <xdr:rowOff>133350</xdr:rowOff>
    </xdr:to>
    <xdr:pic>
      <xdr:nvPicPr>
        <xdr:cNvPr id="2" name="Picture 3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28675" cy="457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6</xdr:col>
      <xdr:colOff>0</xdr:colOff>
      <xdr:row>44</xdr:row>
      <xdr:rowOff>0</xdr:rowOff>
    </xdr:to>
    <xdr:graphicFrame macro="">
      <xdr:nvGraphicFramePr>
        <xdr:cNvPr id="1208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44</xdr:row>
      <xdr:rowOff>0</xdr:rowOff>
    </xdr:to>
    <xdr:graphicFrame macro="">
      <xdr:nvGraphicFramePr>
        <xdr:cNvPr id="1208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209550</xdr:colOff>
      <xdr:row>2</xdr:row>
      <xdr:rowOff>142875</xdr:rowOff>
    </xdr:to>
    <xdr:pic>
      <xdr:nvPicPr>
        <xdr:cNvPr id="120837" name="Picture 5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525" y="9525"/>
          <a:ext cx="885825" cy="457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28575</xdr:rowOff>
    </xdr:from>
    <xdr:to>
      <xdr:col>1</xdr:col>
      <xdr:colOff>152400</xdr:colOff>
      <xdr:row>3</xdr:row>
      <xdr:rowOff>0</xdr:rowOff>
    </xdr:to>
    <xdr:pic>
      <xdr:nvPicPr>
        <xdr:cNvPr id="119811" name="Picture 3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28575"/>
          <a:ext cx="962025" cy="457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6</xdr:col>
      <xdr:colOff>0</xdr:colOff>
      <xdr:row>44</xdr:row>
      <xdr:rowOff>0</xdr:rowOff>
    </xdr:to>
    <xdr:graphicFrame macro="">
      <xdr:nvGraphicFramePr>
        <xdr:cNvPr id="1218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44</xdr:row>
      <xdr:rowOff>0</xdr:rowOff>
    </xdr:to>
    <xdr:graphicFrame macro="">
      <xdr:nvGraphicFramePr>
        <xdr:cNvPr id="12185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209550</xdr:colOff>
      <xdr:row>2</xdr:row>
      <xdr:rowOff>142875</xdr:rowOff>
    </xdr:to>
    <xdr:pic>
      <xdr:nvPicPr>
        <xdr:cNvPr id="121861" name="Picture 5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525" y="9525"/>
          <a:ext cx="885825" cy="457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6</xdr:col>
      <xdr:colOff>0</xdr:colOff>
      <xdr:row>57</xdr:row>
      <xdr:rowOff>0</xdr:rowOff>
    </xdr:to>
    <xdr:graphicFrame macro="">
      <xdr:nvGraphicFramePr>
        <xdr:cNvPr id="11776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1016000</xdr:colOff>
      <xdr:row>2</xdr:row>
      <xdr:rowOff>142875</xdr:rowOff>
    </xdr:to>
    <xdr:pic>
      <xdr:nvPicPr>
        <xdr:cNvPr id="117766" name="Picture 6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1006475" cy="45085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47625</xdr:rowOff>
    </xdr:from>
    <xdr:to>
      <xdr:col>1</xdr:col>
      <xdr:colOff>304800</xdr:colOff>
      <xdr:row>3</xdr:row>
      <xdr:rowOff>19050</xdr:rowOff>
    </xdr:to>
    <xdr:pic>
      <xdr:nvPicPr>
        <xdr:cNvPr id="118787" name="Picture 3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5" y="47625"/>
          <a:ext cx="885825" cy="457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1</xdr:col>
      <xdr:colOff>361950</xdr:colOff>
      <xdr:row>3</xdr:row>
      <xdr:rowOff>0</xdr:rowOff>
    </xdr:to>
    <xdr:pic>
      <xdr:nvPicPr>
        <xdr:cNvPr id="115715" name="Picture 3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8175" y="28575"/>
          <a:ext cx="885825" cy="45720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010\Apache\HH-49641%20Apache%20Corporation%20MGS%20A43-11%20GMC\Core%20Forms\Apache%20MGS%20A43-11%20HH-49641%20Stairstep%20Core%20Data%202-16-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BI"/>
      <sheetName val="Stairstep Plot"/>
      <sheetName val="Stairstep Data"/>
      <sheetName val="K phi plot"/>
      <sheetName val="Crossplots"/>
      <sheetName val="Core Data"/>
      <sheetName val="GVDATA"/>
      <sheetName val="Input Data"/>
    </sheetNames>
    <sheetDataSet>
      <sheetData sheetId="0" refreshError="1"/>
      <sheetData sheetId="1"/>
      <sheetData sheetId="2">
        <row r="29">
          <cell r="R29">
            <v>800</v>
          </cell>
          <cell r="S29">
            <v>1500</v>
          </cell>
          <cell r="T29">
            <v>2000</v>
          </cell>
          <cell r="U29">
            <v>2500</v>
          </cell>
          <cell r="V29">
            <v>3000</v>
          </cell>
          <cell r="W29">
            <v>4000</v>
          </cell>
          <cell r="X29">
            <v>5000</v>
          </cell>
        </row>
        <row r="31">
          <cell r="B31" t="str">
            <v>9960</v>
          </cell>
          <cell r="D31">
            <v>1</v>
          </cell>
          <cell r="E31">
            <v>0.6</v>
          </cell>
          <cell r="F31">
            <v>0.46086956521739125</v>
          </cell>
          <cell r="G31">
            <v>0.36521739130434783</v>
          </cell>
          <cell r="H31">
            <v>0.28695652173913044</v>
          </cell>
          <cell r="I31">
            <v>0.21739130434782608</v>
          </cell>
          <cell r="J31">
            <v>0.16521739130434782</v>
          </cell>
          <cell r="R31">
            <v>1</v>
          </cell>
          <cell r="S31">
            <v>0.98557944509344875</v>
          </cell>
          <cell r="T31">
            <v>0.97628110142579594</v>
          </cell>
          <cell r="U31">
            <v>0.96864041075888074</v>
          </cell>
          <cell r="V31">
            <v>0.96329268818431535</v>
          </cell>
          <cell r="W31">
            <v>0.95632570788029869</v>
          </cell>
          <cell r="X31">
            <v>0.9510506135924901</v>
          </cell>
        </row>
        <row r="32">
          <cell r="B32" t="str">
            <v>9990</v>
          </cell>
          <cell r="D32">
            <v>1</v>
          </cell>
          <cell r="E32">
            <v>0.60606060606060597</v>
          </cell>
          <cell r="F32">
            <v>0.46464646464646464</v>
          </cell>
          <cell r="G32">
            <v>0.36363636363636359</v>
          </cell>
          <cell r="H32">
            <v>0.29292929292929293</v>
          </cell>
          <cell r="I32">
            <v>0.22222222222222221</v>
          </cell>
          <cell r="J32">
            <v>0.1616161616161616</v>
          </cell>
          <cell r="R32">
            <v>1</v>
          </cell>
          <cell r="S32">
            <v>0.9843326387097644</v>
          </cell>
          <cell r="T32">
            <v>0.9741928206743119</v>
          </cell>
          <cell r="U32">
            <v>0.96552709798508773</v>
          </cell>
          <cell r="V32">
            <v>0.95762152730892747</v>
          </cell>
          <cell r="W32">
            <v>0.94782338429816493</v>
          </cell>
          <cell r="X32">
            <v>0.94053924230817565</v>
          </cell>
        </row>
        <row r="33">
          <cell r="B33" t="str">
            <v>10015</v>
          </cell>
          <cell r="D33">
            <v>1</v>
          </cell>
          <cell r="E33">
            <v>0.89946524064171129</v>
          </cell>
          <cell r="F33">
            <v>0.84385026737967916</v>
          </cell>
          <cell r="G33">
            <v>0.81069518716577549</v>
          </cell>
          <cell r="H33">
            <v>0.78074866310160429</v>
          </cell>
          <cell r="I33">
            <v>0.7390374331550803</v>
          </cell>
          <cell r="J33">
            <v>0.71016042780748667</v>
          </cell>
          <cell r="R33">
            <v>1</v>
          </cell>
          <cell r="S33">
            <v>0.9895948999194385</v>
          </cell>
          <cell r="T33">
            <v>0.98301955313911416</v>
          </cell>
          <cell r="U33">
            <v>0.97847417351086363</v>
          </cell>
          <cell r="V33">
            <v>0.97459034105558107</v>
          </cell>
          <cell r="W33">
            <v>0.96940723694167008</v>
          </cell>
          <cell r="X33">
            <v>0.96510405121449105</v>
          </cell>
        </row>
        <row r="34">
          <cell r="B34" t="str">
            <v>10032B</v>
          </cell>
          <cell r="D34">
            <v>1</v>
          </cell>
          <cell r="E34">
            <v>0.94495412844036697</v>
          </cell>
          <cell r="F34">
            <v>0.91467889908256883</v>
          </cell>
          <cell r="G34">
            <v>0.89266055045871562</v>
          </cell>
          <cell r="H34">
            <v>0.87706422018348618</v>
          </cell>
          <cell r="I34">
            <v>0.85045871559633035</v>
          </cell>
          <cell r="J34">
            <v>0.82660550458715587</v>
          </cell>
          <cell r="R34">
            <v>1</v>
          </cell>
          <cell r="S34">
            <v>0.99112155772808008</v>
          </cell>
          <cell r="T34">
            <v>0.98491912212673305</v>
          </cell>
          <cell r="U34">
            <v>0.98054060235484719</v>
          </cell>
          <cell r="V34">
            <v>0.97672628780559101</v>
          </cell>
          <cell r="W34">
            <v>0.97152301834440569</v>
          </cell>
          <cell r="X34">
            <v>0.96808204092707573</v>
          </cell>
        </row>
        <row r="35">
          <cell r="B35" t="str">
            <v>unknown</v>
          </cell>
          <cell r="D35">
            <v>1</v>
          </cell>
          <cell r="E35">
            <v>0.72332015810276673</v>
          </cell>
          <cell r="F35">
            <v>0.56126482213438733</v>
          </cell>
          <cell r="G35">
            <v>0.49011857707509882</v>
          </cell>
          <cell r="H35">
            <v>0.43083003952569171</v>
          </cell>
          <cell r="I35">
            <v>0.33596837944664032</v>
          </cell>
          <cell r="J35">
            <v>0.28458498023715412</v>
          </cell>
          <cell r="R35">
            <v>1</v>
          </cell>
          <cell r="S35">
            <v>0.98639081630911796</v>
          </cell>
          <cell r="T35">
            <v>0.97717394720872441</v>
          </cell>
          <cell r="U35">
            <v>0.97125582196896632</v>
          </cell>
          <cell r="V35">
            <v>0.96638528853508077</v>
          </cell>
          <cell r="W35">
            <v>0.95885937250619058</v>
          </cell>
          <cell r="X35">
            <v>0.95341511573743154</v>
          </cell>
        </row>
        <row r="36">
          <cell r="B36" t="str">
            <v>10096</v>
          </cell>
          <cell r="D36">
            <v>1</v>
          </cell>
          <cell r="E36">
            <v>0.70909090909090911</v>
          </cell>
          <cell r="F36">
            <v>0.5</v>
          </cell>
          <cell r="G36">
            <v>0.41818181818181821</v>
          </cell>
          <cell r="H36">
            <v>0.35454545454545455</v>
          </cell>
          <cell r="I36">
            <v>0.25454545454545457</v>
          </cell>
          <cell r="J36">
            <v>0.19090909090909092</v>
          </cell>
          <cell r="R36">
            <v>1</v>
          </cell>
          <cell r="S36">
            <v>0.97066295966868554</v>
          </cell>
          <cell r="T36">
            <v>0.95195380926871165</v>
          </cell>
          <cell r="U36">
            <v>0.93748311003217777</v>
          </cell>
          <cell r="V36">
            <v>0.92465976092669067</v>
          </cell>
          <cell r="W36">
            <v>0.90585563734967922</v>
          </cell>
          <cell r="X36">
            <v>0.89347420557539581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A32"/>
  <sheetViews>
    <sheetView workbookViewId="0"/>
  </sheetViews>
  <sheetFormatPr defaultRowHeight="12.75"/>
  <sheetData>
    <row r="1" spans="1:1">
      <c r="A1">
        <v>-1</v>
      </c>
    </row>
    <row r="32" spans="1:1">
      <c r="A32" t="s">
        <v>13</v>
      </c>
    </row>
  </sheetData>
  <phoneticPr fontId="9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"/>
  <sheetViews>
    <sheetView showGridLines="0" zoomScale="75" zoomScaleNormal="75" workbookViewId="0">
      <selection activeCell="I3" sqref="I3"/>
    </sheetView>
  </sheetViews>
  <sheetFormatPr defaultRowHeight="12.75"/>
  <cols>
    <col min="1" max="6" width="10.28515625" style="321" customWidth="1"/>
    <col min="7" max="7" width="2.28515625" style="321" customWidth="1"/>
    <col min="8" max="13" width="10.28515625" style="321" customWidth="1"/>
    <col min="14" max="256" width="9.140625" style="321"/>
    <col min="257" max="262" width="10.28515625" style="321" customWidth="1"/>
    <col min="263" max="263" width="2.28515625" style="321" customWidth="1"/>
    <col min="264" max="269" width="10.28515625" style="321" customWidth="1"/>
    <col min="270" max="512" width="9.140625" style="321"/>
    <col min="513" max="518" width="10.28515625" style="321" customWidth="1"/>
    <col min="519" max="519" width="2.28515625" style="321" customWidth="1"/>
    <col min="520" max="525" width="10.28515625" style="321" customWidth="1"/>
    <col min="526" max="768" width="9.140625" style="321"/>
    <col min="769" max="774" width="10.28515625" style="321" customWidth="1"/>
    <col min="775" max="775" width="2.28515625" style="321" customWidth="1"/>
    <col min="776" max="781" width="10.28515625" style="321" customWidth="1"/>
    <col min="782" max="1024" width="9.140625" style="321"/>
    <col min="1025" max="1030" width="10.28515625" style="321" customWidth="1"/>
    <col min="1031" max="1031" width="2.28515625" style="321" customWidth="1"/>
    <col min="1032" max="1037" width="10.28515625" style="321" customWidth="1"/>
    <col min="1038" max="1280" width="9.140625" style="321"/>
    <col min="1281" max="1286" width="10.28515625" style="321" customWidth="1"/>
    <col min="1287" max="1287" width="2.28515625" style="321" customWidth="1"/>
    <col min="1288" max="1293" width="10.28515625" style="321" customWidth="1"/>
    <col min="1294" max="1536" width="9.140625" style="321"/>
    <col min="1537" max="1542" width="10.28515625" style="321" customWidth="1"/>
    <col min="1543" max="1543" width="2.28515625" style="321" customWidth="1"/>
    <col min="1544" max="1549" width="10.28515625" style="321" customWidth="1"/>
    <col min="1550" max="1792" width="9.140625" style="321"/>
    <col min="1793" max="1798" width="10.28515625" style="321" customWidth="1"/>
    <col min="1799" max="1799" width="2.28515625" style="321" customWidth="1"/>
    <col min="1800" max="1805" width="10.28515625" style="321" customWidth="1"/>
    <col min="1806" max="2048" width="9.140625" style="321"/>
    <col min="2049" max="2054" width="10.28515625" style="321" customWidth="1"/>
    <col min="2055" max="2055" width="2.28515625" style="321" customWidth="1"/>
    <col min="2056" max="2061" width="10.28515625" style="321" customWidth="1"/>
    <col min="2062" max="2304" width="9.140625" style="321"/>
    <col min="2305" max="2310" width="10.28515625" style="321" customWidth="1"/>
    <col min="2311" max="2311" width="2.28515625" style="321" customWidth="1"/>
    <col min="2312" max="2317" width="10.28515625" style="321" customWidth="1"/>
    <col min="2318" max="2560" width="9.140625" style="321"/>
    <col min="2561" max="2566" width="10.28515625" style="321" customWidth="1"/>
    <col min="2567" max="2567" width="2.28515625" style="321" customWidth="1"/>
    <col min="2568" max="2573" width="10.28515625" style="321" customWidth="1"/>
    <col min="2574" max="2816" width="9.140625" style="321"/>
    <col min="2817" max="2822" width="10.28515625" style="321" customWidth="1"/>
    <col min="2823" max="2823" width="2.28515625" style="321" customWidth="1"/>
    <col min="2824" max="2829" width="10.28515625" style="321" customWidth="1"/>
    <col min="2830" max="3072" width="9.140625" style="321"/>
    <col min="3073" max="3078" width="10.28515625" style="321" customWidth="1"/>
    <col min="3079" max="3079" width="2.28515625" style="321" customWidth="1"/>
    <col min="3080" max="3085" width="10.28515625" style="321" customWidth="1"/>
    <col min="3086" max="3328" width="9.140625" style="321"/>
    <col min="3329" max="3334" width="10.28515625" style="321" customWidth="1"/>
    <col min="3335" max="3335" width="2.28515625" style="321" customWidth="1"/>
    <col min="3336" max="3341" width="10.28515625" style="321" customWidth="1"/>
    <col min="3342" max="3584" width="9.140625" style="321"/>
    <col min="3585" max="3590" width="10.28515625" style="321" customWidth="1"/>
    <col min="3591" max="3591" width="2.28515625" style="321" customWidth="1"/>
    <col min="3592" max="3597" width="10.28515625" style="321" customWidth="1"/>
    <col min="3598" max="3840" width="9.140625" style="321"/>
    <col min="3841" max="3846" width="10.28515625" style="321" customWidth="1"/>
    <col min="3847" max="3847" width="2.28515625" style="321" customWidth="1"/>
    <col min="3848" max="3853" width="10.28515625" style="321" customWidth="1"/>
    <col min="3854" max="4096" width="9.140625" style="321"/>
    <col min="4097" max="4102" width="10.28515625" style="321" customWidth="1"/>
    <col min="4103" max="4103" width="2.28515625" style="321" customWidth="1"/>
    <col min="4104" max="4109" width="10.28515625" style="321" customWidth="1"/>
    <col min="4110" max="4352" width="9.140625" style="321"/>
    <col min="4353" max="4358" width="10.28515625" style="321" customWidth="1"/>
    <col min="4359" max="4359" width="2.28515625" style="321" customWidth="1"/>
    <col min="4360" max="4365" width="10.28515625" style="321" customWidth="1"/>
    <col min="4366" max="4608" width="9.140625" style="321"/>
    <col min="4609" max="4614" width="10.28515625" style="321" customWidth="1"/>
    <col min="4615" max="4615" width="2.28515625" style="321" customWidth="1"/>
    <col min="4616" max="4621" width="10.28515625" style="321" customWidth="1"/>
    <col min="4622" max="4864" width="9.140625" style="321"/>
    <col min="4865" max="4870" width="10.28515625" style="321" customWidth="1"/>
    <col min="4871" max="4871" width="2.28515625" style="321" customWidth="1"/>
    <col min="4872" max="4877" width="10.28515625" style="321" customWidth="1"/>
    <col min="4878" max="5120" width="9.140625" style="321"/>
    <col min="5121" max="5126" width="10.28515625" style="321" customWidth="1"/>
    <col min="5127" max="5127" width="2.28515625" style="321" customWidth="1"/>
    <col min="5128" max="5133" width="10.28515625" style="321" customWidth="1"/>
    <col min="5134" max="5376" width="9.140625" style="321"/>
    <col min="5377" max="5382" width="10.28515625" style="321" customWidth="1"/>
    <col min="5383" max="5383" width="2.28515625" style="321" customWidth="1"/>
    <col min="5384" max="5389" width="10.28515625" style="321" customWidth="1"/>
    <col min="5390" max="5632" width="9.140625" style="321"/>
    <col min="5633" max="5638" width="10.28515625" style="321" customWidth="1"/>
    <col min="5639" max="5639" width="2.28515625" style="321" customWidth="1"/>
    <col min="5640" max="5645" width="10.28515625" style="321" customWidth="1"/>
    <col min="5646" max="5888" width="9.140625" style="321"/>
    <col min="5889" max="5894" width="10.28515625" style="321" customWidth="1"/>
    <col min="5895" max="5895" width="2.28515625" style="321" customWidth="1"/>
    <col min="5896" max="5901" width="10.28515625" style="321" customWidth="1"/>
    <col min="5902" max="6144" width="9.140625" style="321"/>
    <col min="6145" max="6150" width="10.28515625" style="321" customWidth="1"/>
    <col min="6151" max="6151" width="2.28515625" style="321" customWidth="1"/>
    <col min="6152" max="6157" width="10.28515625" style="321" customWidth="1"/>
    <col min="6158" max="6400" width="9.140625" style="321"/>
    <col min="6401" max="6406" width="10.28515625" style="321" customWidth="1"/>
    <col min="6407" max="6407" width="2.28515625" style="321" customWidth="1"/>
    <col min="6408" max="6413" width="10.28515625" style="321" customWidth="1"/>
    <col min="6414" max="6656" width="9.140625" style="321"/>
    <col min="6657" max="6662" width="10.28515625" style="321" customWidth="1"/>
    <col min="6663" max="6663" width="2.28515625" style="321" customWidth="1"/>
    <col min="6664" max="6669" width="10.28515625" style="321" customWidth="1"/>
    <col min="6670" max="6912" width="9.140625" style="321"/>
    <col min="6913" max="6918" width="10.28515625" style="321" customWidth="1"/>
    <col min="6919" max="6919" width="2.28515625" style="321" customWidth="1"/>
    <col min="6920" max="6925" width="10.28515625" style="321" customWidth="1"/>
    <col min="6926" max="7168" width="9.140625" style="321"/>
    <col min="7169" max="7174" width="10.28515625" style="321" customWidth="1"/>
    <col min="7175" max="7175" width="2.28515625" style="321" customWidth="1"/>
    <col min="7176" max="7181" width="10.28515625" style="321" customWidth="1"/>
    <col min="7182" max="7424" width="9.140625" style="321"/>
    <col min="7425" max="7430" width="10.28515625" style="321" customWidth="1"/>
    <col min="7431" max="7431" width="2.28515625" style="321" customWidth="1"/>
    <col min="7432" max="7437" width="10.28515625" style="321" customWidth="1"/>
    <col min="7438" max="7680" width="9.140625" style="321"/>
    <col min="7681" max="7686" width="10.28515625" style="321" customWidth="1"/>
    <col min="7687" max="7687" width="2.28515625" style="321" customWidth="1"/>
    <col min="7688" max="7693" width="10.28515625" style="321" customWidth="1"/>
    <col min="7694" max="7936" width="9.140625" style="321"/>
    <col min="7937" max="7942" width="10.28515625" style="321" customWidth="1"/>
    <col min="7943" max="7943" width="2.28515625" style="321" customWidth="1"/>
    <col min="7944" max="7949" width="10.28515625" style="321" customWidth="1"/>
    <col min="7950" max="8192" width="9.140625" style="321"/>
    <col min="8193" max="8198" width="10.28515625" style="321" customWidth="1"/>
    <col min="8199" max="8199" width="2.28515625" style="321" customWidth="1"/>
    <col min="8200" max="8205" width="10.28515625" style="321" customWidth="1"/>
    <col min="8206" max="8448" width="9.140625" style="321"/>
    <col min="8449" max="8454" width="10.28515625" style="321" customWidth="1"/>
    <col min="8455" max="8455" width="2.28515625" style="321" customWidth="1"/>
    <col min="8456" max="8461" width="10.28515625" style="321" customWidth="1"/>
    <col min="8462" max="8704" width="9.140625" style="321"/>
    <col min="8705" max="8710" width="10.28515625" style="321" customWidth="1"/>
    <col min="8711" max="8711" width="2.28515625" style="321" customWidth="1"/>
    <col min="8712" max="8717" width="10.28515625" style="321" customWidth="1"/>
    <col min="8718" max="8960" width="9.140625" style="321"/>
    <col min="8961" max="8966" width="10.28515625" style="321" customWidth="1"/>
    <col min="8967" max="8967" width="2.28515625" style="321" customWidth="1"/>
    <col min="8968" max="8973" width="10.28515625" style="321" customWidth="1"/>
    <col min="8974" max="9216" width="9.140625" style="321"/>
    <col min="9217" max="9222" width="10.28515625" style="321" customWidth="1"/>
    <col min="9223" max="9223" width="2.28515625" style="321" customWidth="1"/>
    <col min="9224" max="9229" width="10.28515625" style="321" customWidth="1"/>
    <col min="9230" max="9472" width="9.140625" style="321"/>
    <col min="9473" max="9478" width="10.28515625" style="321" customWidth="1"/>
    <col min="9479" max="9479" width="2.28515625" style="321" customWidth="1"/>
    <col min="9480" max="9485" width="10.28515625" style="321" customWidth="1"/>
    <col min="9486" max="9728" width="9.140625" style="321"/>
    <col min="9729" max="9734" width="10.28515625" style="321" customWidth="1"/>
    <col min="9735" max="9735" width="2.28515625" style="321" customWidth="1"/>
    <col min="9736" max="9741" width="10.28515625" style="321" customWidth="1"/>
    <col min="9742" max="9984" width="9.140625" style="321"/>
    <col min="9985" max="9990" width="10.28515625" style="321" customWidth="1"/>
    <col min="9991" max="9991" width="2.28515625" style="321" customWidth="1"/>
    <col min="9992" max="9997" width="10.28515625" style="321" customWidth="1"/>
    <col min="9998" max="10240" width="9.140625" style="321"/>
    <col min="10241" max="10246" width="10.28515625" style="321" customWidth="1"/>
    <col min="10247" max="10247" width="2.28515625" style="321" customWidth="1"/>
    <col min="10248" max="10253" width="10.28515625" style="321" customWidth="1"/>
    <col min="10254" max="10496" width="9.140625" style="321"/>
    <col min="10497" max="10502" width="10.28515625" style="321" customWidth="1"/>
    <col min="10503" max="10503" width="2.28515625" style="321" customWidth="1"/>
    <col min="10504" max="10509" width="10.28515625" style="321" customWidth="1"/>
    <col min="10510" max="10752" width="9.140625" style="321"/>
    <col min="10753" max="10758" width="10.28515625" style="321" customWidth="1"/>
    <col min="10759" max="10759" width="2.28515625" style="321" customWidth="1"/>
    <col min="10760" max="10765" width="10.28515625" style="321" customWidth="1"/>
    <col min="10766" max="11008" width="9.140625" style="321"/>
    <col min="11009" max="11014" width="10.28515625" style="321" customWidth="1"/>
    <col min="11015" max="11015" width="2.28515625" style="321" customWidth="1"/>
    <col min="11016" max="11021" width="10.28515625" style="321" customWidth="1"/>
    <col min="11022" max="11264" width="9.140625" style="321"/>
    <col min="11265" max="11270" width="10.28515625" style="321" customWidth="1"/>
    <col min="11271" max="11271" width="2.28515625" style="321" customWidth="1"/>
    <col min="11272" max="11277" width="10.28515625" style="321" customWidth="1"/>
    <col min="11278" max="11520" width="9.140625" style="321"/>
    <col min="11521" max="11526" width="10.28515625" style="321" customWidth="1"/>
    <col min="11527" max="11527" width="2.28515625" style="321" customWidth="1"/>
    <col min="11528" max="11533" width="10.28515625" style="321" customWidth="1"/>
    <col min="11534" max="11776" width="9.140625" style="321"/>
    <col min="11777" max="11782" width="10.28515625" style="321" customWidth="1"/>
    <col min="11783" max="11783" width="2.28515625" style="321" customWidth="1"/>
    <col min="11784" max="11789" width="10.28515625" style="321" customWidth="1"/>
    <col min="11790" max="12032" width="9.140625" style="321"/>
    <col min="12033" max="12038" width="10.28515625" style="321" customWidth="1"/>
    <col min="12039" max="12039" width="2.28515625" style="321" customWidth="1"/>
    <col min="12040" max="12045" width="10.28515625" style="321" customWidth="1"/>
    <col min="12046" max="12288" width="9.140625" style="321"/>
    <col min="12289" max="12294" width="10.28515625" style="321" customWidth="1"/>
    <col min="12295" max="12295" width="2.28515625" style="321" customWidth="1"/>
    <col min="12296" max="12301" width="10.28515625" style="321" customWidth="1"/>
    <col min="12302" max="12544" width="9.140625" style="321"/>
    <col min="12545" max="12550" width="10.28515625" style="321" customWidth="1"/>
    <col min="12551" max="12551" width="2.28515625" style="321" customWidth="1"/>
    <col min="12552" max="12557" width="10.28515625" style="321" customWidth="1"/>
    <col min="12558" max="12800" width="9.140625" style="321"/>
    <col min="12801" max="12806" width="10.28515625" style="321" customWidth="1"/>
    <col min="12807" max="12807" width="2.28515625" style="321" customWidth="1"/>
    <col min="12808" max="12813" width="10.28515625" style="321" customWidth="1"/>
    <col min="12814" max="13056" width="9.140625" style="321"/>
    <col min="13057" max="13062" width="10.28515625" style="321" customWidth="1"/>
    <col min="13063" max="13063" width="2.28515625" style="321" customWidth="1"/>
    <col min="13064" max="13069" width="10.28515625" style="321" customWidth="1"/>
    <col min="13070" max="13312" width="9.140625" style="321"/>
    <col min="13313" max="13318" width="10.28515625" style="321" customWidth="1"/>
    <col min="13319" max="13319" width="2.28515625" style="321" customWidth="1"/>
    <col min="13320" max="13325" width="10.28515625" style="321" customWidth="1"/>
    <col min="13326" max="13568" width="9.140625" style="321"/>
    <col min="13569" max="13574" width="10.28515625" style="321" customWidth="1"/>
    <col min="13575" max="13575" width="2.28515625" style="321" customWidth="1"/>
    <col min="13576" max="13581" width="10.28515625" style="321" customWidth="1"/>
    <col min="13582" max="13824" width="9.140625" style="321"/>
    <col min="13825" max="13830" width="10.28515625" style="321" customWidth="1"/>
    <col min="13831" max="13831" width="2.28515625" style="321" customWidth="1"/>
    <col min="13832" max="13837" width="10.28515625" style="321" customWidth="1"/>
    <col min="13838" max="14080" width="9.140625" style="321"/>
    <col min="14081" max="14086" width="10.28515625" style="321" customWidth="1"/>
    <col min="14087" max="14087" width="2.28515625" style="321" customWidth="1"/>
    <col min="14088" max="14093" width="10.28515625" style="321" customWidth="1"/>
    <col min="14094" max="14336" width="9.140625" style="321"/>
    <col min="14337" max="14342" width="10.28515625" style="321" customWidth="1"/>
    <col min="14343" max="14343" width="2.28515625" style="321" customWidth="1"/>
    <col min="14344" max="14349" width="10.28515625" style="321" customWidth="1"/>
    <col min="14350" max="14592" width="9.140625" style="321"/>
    <col min="14593" max="14598" width="10.28515625" style="321" customWidth="1"/>
    <col min="14599" max="14599" width="2.28515625" style="321" customWidth="1"/>
    <col min="14600" max="14605" width="10.28515625" style="321" customWidth="1"/>
    <col min="14606" max="14848" width="9.140625" style="321"/>
    <col min="14849" max="14854" width="10.28515625" style="321" customWidth="1"/>
    <col min="14855" max="14855" width="2.28515625" style="321" customWidth="1"/>
    <col min="14856" max="14861" width="10.28515625" style="321" customWidth="1"/>
    <col min="14862" max="15104" width="9.140625" style="321"/>
    <col min="15105" max="15110" width="10.28515625" style="321" customWidth="1"/>
    <col min="15111" max="15111" width="2.28515625" style="321" customWidth="1"/>
    <col min="15112" max="15117" width="10.28515625" style="321" customWidth="1"/>
    <col min="15118" max="15360" width="9.140625" style="321"/>
    <col min="15361" max="15366" width="10.28515625" style="321" customWidth="1"/>
    <col min="15367" max="15367" width="2.28515625" style="321" customWidth="1"/>
    <col min="15368" max="15373" width="10.28515625" style="321" customWidth="1"/>
    <col min="15374" max="15616" width="9.140625" style="321"/>
    <col min="15617" max="15622" width="10.28515625" style="321" customWidth="1"/>
    <col min="15623" max="15623" width="2.28515625" style="321" customWidth="1"/>
    <col min="15624" max="15629" width="10.28515625" style="321" customWidth="1"/>
    <col min="15630" max="15872" width="9.140625" style="321"/>
    <col min="15873" max="15878" width="10.28515625" style="321" customWidth="1"/>
    <col min="15879" max="15879" width="2.28515625" style="321" customWidth="1"/>
    <col min="15880" max="15885" width="10.28515625" style="321" customWidth="1"/>
    <col min="15886" max="16128" width="9.140625" style="321"/>
    <col min="16129" max="16134" width="10.28515625" style="321" customWidth="1"/>
    <col min="16135" max="16135" width="2.28515625" style="321" customWidth="1"/>
    <col min="16136" max="16141" width="10.28515625" style="321" customWidth="1"/>
    <col min="16142" max="16384" width="9.140625" style="321"/>
  </cols>
  <sheetData>
    <row r="1" spans="1:13">
      <c r="L1" s="322"/>
      <c r="M1" s="323"/>
    </row>
    <row r="2" spans="1:13">
      <c r="L2" s="322"/>
      <c r="M2" s="322"/>
    </row>
    <row r="3" spans="1:13">
      <c r="L3" s="322"/>
      <c r="M3" s="322"/>
    </row>
    <row r="4" spans="1:13">
      <c r="L4" s="322"/>
      <c r="M4" s="322"/>
    </row>
    <row r="5" spans="1:13" ht="15.75">
      <c r="A5" s="3" t="s">
        <v>85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5"/>
      <c r="M5" s="325"/>
    </row>
    <row r="6" spans="1:13">
      <c r="A6" s="325"/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5"/>
      <c r="M6" s="325"/>
    </row>
    <row r="7" spans="1:13">
      <c r="L7" s="322"/>
      <c r="M7" s="322"/>
    </row>
    <row r="8" spans="1:13">
      <c r="A8" s="322" t="s">
        <v>31</v>
      </c>
      <c r="L8" s="326" t="s">
        <v>34</v>
      </c>
      <c r="M8" s="322"/>
    </row>
    <row r="9" spans="1:13">
      <c r="A9" s="322" t="s">
        <v>32</v>
      </c>
      <c r="L9" s="326" t="s">
        <v>33</v>
      </c>
      <c r="M9" s="322"/>
    </row>
    <row r="10" spans="1:13">
      <c r="A10" s="322" t="s">
        <v>35</v>
      </c>
      <c r="L10" s="326"/>
      <c r="M10" s="322"/>
    </row>
    <row r="11" spans="1:13">
      <c r="A11" s="322"/>
      <c r="L11" s="322"/>
      <c r="M11" s="322"/>
    </row>
  </sheetData>
  <printOptions horizontalCentered="1" gridLinesSet="0"/>
  <pageMargins left="0" right="0" top="0.5" bottom="0.25" header="0.5" footer="0.5"/>
  <pageSetup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Q82"/>
  <sheetViews>
    <sheetView showGridLines="0" workbookViewId="0">
      <pane xSplit="2" ySplit="16" topLeftCell="C17" activePane="bottomRight" state="frozenSplit"/>
      <selection activeCell="M1" sqref="M1"/>
      <selection pane="topRight" activeCell="M1" sqref="M1"/>
      <selection pane="bottomLeft" activeCell="M1" sqref="M1"/>
      <selection pane="bottomRight" activeCell="T2" sqref="T2"/>
    </sheetView>
  </sheetViews>
  <sheetFormatPr defaultRowHeight="12.75"/>
  <cols>
    <col min="1" max="1" width="7" style="100" customWidth="1"/>
    <col min="2" max="2" width="8.28515625" style="100" customWidth="1"/>
    <col min="3" max="16" width="7.140625" style="100" customWidth="1"/>
    <col min="17" max="23" width="5.140625" style="100" customWidth="1"/>
    <col min="24" max="24" width="9.85546875" style="100" customWidth="1"/>
    <col min="25" max="29" width="9.140625" style="100"/>
    <col min="30" max="40" width="9.140625" style="102"/>
    <col min="41" max="255" width="9.140625" style="100"/>
    <col min="256" max="256" width="7" style="100" customWidth="1"/>
    <col min="257" max="258" width="8.28515625" style="100" customWidth="1"/>
    <col min="259" max="272" width="7.140625" style="100" customWidth="1"/>
    <col min="273" max="279" width="5.140625" style="100" customWidth="1"/>
    <col min="280" max="280" width="9.85546875" style="100" customWidth="1"/>
    <col min="281" max="511" width="9.140625" style="100"/>
    <col min="512" max="512" width="7" style="100" customWidth="1"/>
    <col min="513" max="514" width="8.28515625" style="100" customWidth="1"/>
    <col min="515" max="528" width="7.140625" style="100" customWidth="1"/>
    <col min="529" max="535" width="5.140625" style="100" customWidth="1"/>
    <col min="536" max="536" width="9.85546875" style="100" customWidth="1"/>
    <col min="537" max="767" width="9.140625" style="100"/>
    <col min="768" max="768" width="7" style="100" customWidth="1"/>
    <col min="769" max="770" width="8.28515625" style="100" customWidth="1"/>
    <col min="771" max="784" width="7.140625" style="100" customWidth="1"/>
    <col min="785" max="791" width="5.140625" style="100" customWidth="1"/>
    <col min="792" max="792" width="9.85546875" style="100" customWidth="1"/>
    <col min="793" max="1023" width="9.140625" style="100"/>
    <col min="1024" max="1024" width="7" style="100" customWidth="1"/>
    <col min="1025" max="1026" width="8.28515625" style="100" customWidth="1"/>
    <col min="1027" max="1040" width="7.140625" style="100" customWidth="1"/>
    <col min="1041" max="1047" width="5.140625" style="100" customWidth="1"/>
    <col min="1048" max="1048" width="9.85546875" style="100" customWidth="1"/>
    <col min="1049" max="1279" width="9.140625" style="100"/>
    <col min="1280" max="1280" width="7" style="100" customWidth="1"/>
    <col min="1281" max="1282" width="8.28515625" style="100" customWidth="1"/>
    <col min="1283" max="1296" width="7.140625" style="100" customWidth="1"/>
    <col min="1297" max="1303" width="5.140625" style="100" customWidth="1"/>
    <col min="1304" max="1304" width="9.85546875" style="100" customWidth="1"/>
    <col min="1305" max="1535" width="9.140625" style="100"/>
    <col min="1536" max="1536" width="7" style="100" customWidth="1"/>
    <col min="1537" max="1538" width="8.28515625" style="100" customWidth="1"/>
    <col min="1539" max="1552" width="7.140625" style="100" customWidth="1"/>
    <col min="1553" max="1559" width="5.140625" style="100" customWidth="1"/>
    <col min="1560" max="1560" width="9.85546875" style="100" customWidth="1"/>
    <col min="1561" max="1791" width="9.140625" style="100"/>
    <col min="1792" max="1792" width="7" style="100" customWidth="1"/>
    <col min="1793" max="1794" width="8.28515625" style="100" customWidth="1"/>
    <col min="1795" max="1808" width="7.140625" style="100" customWidth="1"/>
    <col min="1809" max="1815" width="5.140625" style="100" customWidth="1"/>
    <col min="1816" max="1816" width="9.85546875" style="100" customWidth="1"/>
    <col min="1817" max="2047" width="9.140625" style="100"/>
    <col min="2048" max="2048" width="7" style="100" customWidth="1"/>
    <col min="2049" max="2050" width="8.28515625" style="100" customWidth="1"/>
    <col min="2051" max="2064" width="7.140625" style="100" customWidth="1"/>
    <col min="2065" max="2071" width="5.140625" style="100" customWidth="1"/>
    <col min="2072" max="2072" width="9.85546875" style="100" customWidth="1"/>
    <col min="2073" max="2303" width="9.140625" style="100"/>
    <col min="2304" max="2304" width="7" style="100" customWidth="1"/>
    <col min="2305" max="2306" width="8.28515625" style="100" customWidth="1"/>
    <col min="2307" max="2320" width="7.140625" style="100" customWidth="1"/>
    <col min="2321" max="2327" width="5.140625" style="100" customWidth="1"/>
    <col min="2328" max="2328" width="9.85546875" style="100" customWidth="1"/>
    <col min="2329" max="2559" width="9.140625" style="100"/>
    <col min="2560" max="2560" width="7" style="100" customWidth="1"/>
    <col min="2561" max="2562" width="8.28515625" style="100" customWidth="1"/>
    <col min="2563" max="2576" width="7.140625" style="100" customWidth="1"/>
    <col min="2577" max="2583" width="5.140625" style="100" customWidth="1"/>
    <col min="2584" max="2584" width="9.85546875" style="100" customWidth="1"/>
    <col min="2585" max="2815" width="9.140625" style="100"/>
    <col min="2816" max="2816" width="7" style="100" customWidth="1"/>
    <col min="2817" max="2818" width="8.28515625" style="100" customWidth="1"/>
    <col min="2819" max="2832" width="7.140625" style="100" customWidth="1"/>
    <col min="2833" max="2839" width="5.140625" style="100" customWidth="1"/>
    <col min="2840" max="2840" width="9.85546875" style="100" customWidth="1"/>
    <col min="2841" max="3071" width="9.140625" style="100"/>
    <col min="3072" max="3072" width="7" style="100" customWidth="1"/>
    <col min="3073" max="3074" width="8.28515625" style="100" customWidth="1"/>
    <col min="3075" max="3088" width="7.140625" style="100" customWidth="1"/>
    <col min="3089" max="3095" width="5.140625" style="100" customWidth="1"/>
    <col min="3096" max="3096" width="9.85546875" style="100" customWidth="1"/>
    <col min="3097" max="3327" width="9.140625" style="100"/>
    <col min="3328" max="3328" width="7" style="100" customWidth="1"/>
    <col min="3329" max="3330" width="8.28515625" style="100" customWidth="1"/>
    <col min="3331" max="3344" width="7.140625" style="100" customWidth="1"/>
    <col min="3345" max="3351" width="5.140625" style="100" customWidth="1"/>
    <col min="3352" max="3352" width="9.85546875" style="100" customWidth="1"/>
    <col min="3353" max="3583" width="9.140625" style="100"/>
    <col min="3584" max="3584" width="7" style="100" customWidth="1"/>
    <col min="3585" max="3586" width="8.28515625" style="100" customWidth="1"/>
    <col min="3587" max="3600" width="7.140625" style="100" customWidth="1"/>
    <col min="3601" max="3607" width="5.140625" style="100" customWidth="1"/>
    <col min="3608" max="3608" width="9.85546875" style="100" customWidth="1"/>
    <col min="3609" max="3839" width="9.140625" style="100"/>
    <col min="3840" max="3840" width="7" style="100" customWidth="1"/>
    <col min="3841" max="3842" width="8.28515625" style="100" customWidth="1"/>
    <col min="3843" max="3856" width="7.140625" style="100" customWidth="1"/>
    <col min="3857" max="3863" width="5.140625" style="100" customWidth="1"/>
    <col min="3864" max="3864" width="9.85546875" style="100" customWidth="1"/>
    <col min="3865" max="4095" width="9.140625" style="100"/>
    <col min="4096" max="4096" width="7" style="100" customWidth="1"/>
    <col min="4097" max="4098" width="8.28515625" style="100" customWidth="1"/>
    <col min="4099" max="4112" width="7.140625" style="100" customWidth="1"/>
    <col min="4113" max="4119" width="5.140625" style="100" customWidth="1"/>
    <col min="4120" max="4120" width="9.85546875" style="100" customWidth="1"/>
    <col min="4121" max="4351" width="9.140625" style="100"/>
    <col min="4352" max="4352" width="7" style="100" customWidth="1"/>
    <col min="4353" max="4354" width="8.28515625" style="100" customWidth="1"/>
    <col min="4355" max="4368" width="7.140625" style="100" customWidth="1"/>
    <col min="4369" max="4375" width="5.140625" style="100" customWidth="1"/>
    <col min="4376" max="4376" width="9.85546875" style="100" customWidth="1"/>
    <col min="4377" max="4607" width="9.140625" style="100"/>
    <col min="4608" max="4608" width="7" style="100" customWidth="1"/>
    <col min="4609" max="4610" width="8.28515625" style="100" customWidth="1"/>
    <col min="4611" max="4624" width="7.140625" style="100" customWidth="1"/>
    <col min="4625" max="4631" width="5.140625" style="100" customWidth="1"/>
    <col min="4632" max="4632" width="9.85546875" style="100" customWidth="1"/>
    <col min="4633" max="4863" width="9.140625" style="100"/>
    <col min="4864" max="4864" width="7" style="100" customWidth="1"/>
    <col min="4865" max="4866" width="8.28515625" style="100" customWidth="1"/>
    <col min="4867" max="4880" width="7.140625" style="100" customWidth="1"/>
    <col min="4881" max="4887" width="5.140625" style="100" customWidth="1"/>
    <col min="4888" max="4888" width="9.85546875" style="100" customWidth="1"/>
    <col min="4889" max="5119" width="9.140625" style="100"/>
    <col min="5120" max="5120" width="7" style="100" customWidth="1"/>
    <col min="5121" max="5122" width="8.28515625" style="100" customWidth="1"/>
    <col min="5123" max="5136" width="7.140625" style="100" customWidth="1"/>
    <col min="5137" max="5143" width="5.140625" style="100" customWidth="1"/>
    <col min="5144" max="5144" width="9.85546875" style="100" customWidth="1"/>
    <col min="5145" max="5375" width="9.140625" style="100"/>
    <col min="5376" max="5376" width="7" style="100" customWidth="1"/>
    <col min="5377" max="5378" width="8.28515625" style="100" customWidth="1"/>
    <col min="5379" max="5392" width="7.140625" style="100" customWidth="1"/>
    <col min="5393" max="5399" width="5.140625" style="100" customWidth="1"/>
    <col min="5400" max="5400" width="9.85546875" style="100" customWidth="1"/>
    <col min="5401" max="5631" width="9.140625" style="100"/>
    <col min="5632" max="5632" width="7" style="100" customWidth="1"/>
    <col min="5633" max="5634" width="8.28515625" style="100" customWidth="1"/>
    <col min="5635" max="5648" width="7.140625" style="100" customWidth="1"/>
    <col min="5649" max="5655" width="5.140625" style="100" customWidth="1"/>
    <col min="5656" max="5656" width="9.85546875" style="100" customWidth="1"/>
    <col min="5657" max="5887" width="9.140625" style="100"/>
    <col min="5888" max="5888" width="7" style="100" customWidth="1"/>
    <col min="5889" max="5890" width="8.28515625" style="100" customWidth="1"/>
    <col min="5891" max="5904" width="7.140625" style="100" customWidth="1"/>
    <col min="5905" max="5911" width="5.140625" style="100" customWidth="1"/>
    <col min="5912" max="5912" width="9.85546875" style="100" customWidth="1"/>
    <col min="5913" max="6143" width="9.140625" style="100"/>
    <col min="6144" max="6144" width="7" style="100" customWidth="1"/>
    <col min="6145" max="6146" width="8.28515625" style="100" customWidth="1"/>
    <col min="6147" max="6160" width="7.140625" style="100" customWidth="1"/>
    <col min="6161" max="6167" width="5.140625" style="100" customWidth="1"/>
    <col min="6168" max="6168" width="9.85546875" style="100" customWidth="1"/>
    <col min="6169" max="6399" width="9.140625" style="100"/>
    <col min="6400" max="6400" width="7" style="100" customWidth="1"/>
    <col min="6401" max="6402" width="8.28515625" style="100" customWidth="1"/>
    <col min="6403" max="6416" width="7.140625" style="100" customWidth="1"/>
    <col min="6417" max="6423" width="5.140625" style="100" customWidth="1"/>
    <col min="6424" max="6424" width="9.85546875" style="100" customWidth="1"/>
    <col min="6425" max="6655" width="9.140625" style="100"/>
    <col min="6656" max="6656" width="7" style="100" customWidth="1"/>
    <col min="6657" max="6658" width="8.28515625" style="100" customWidth="1"/>
    <col min="6659" max="6672" width="7.140625" style="100" customWidth="1"/>
    <col min="6673" max="6679" width="5.140625" style="100" customWidth="1"/>
    <col min="6680" max="6680" width="9.85546875" style="100" customWidth="1"/>
    <col min="6681" max="6911" width="9.140625" style="100"/>
    <col min="6912" max="6912" width="7" style="100" customWidth="1"/>
    <col min="6913" max="6914" width="8.28515625" style="100" customWidth="1"/>
    <col min="6915" max="6928" width="7.140625" style="100" customWidth="1"/>
    <col min="6929" max="6935" width="5.140625" style="100" customWidth="1"/>
    <col min="6936" max="6936" width="9.85546875" style="100" customWidth="1"/>
    <col min="6937" max="7167" width="9.140625" style="100"/>
    <col min="7168" max="7168" width="7" style="100" customWidth="1"/>
    <col min="7169" max="7170" width="8.28515625" style="100" customWidth="1"/>
    <col min="7171" max="7184" width="7.140625" style="100" customWidth="1"/>
    <col min="7185" max="7191" width="5.140625" style="100" customWidth="1"/>
    <col min="7192" max="7192" width="9.85546875" style="100" customWidth="1"/>
    <col min="7193" max="7423" width="9.140625" style="100"/>
    <col min="7424" max="7424" width="7" style="100" customWidth="1"/>
    <col min="7425" max="7426" width="8.28515625" style="100" customWidth="1"/>
    <col min="7427" max="7440" width="7.140625" style="100" customWidth="1"/>
    <col min="7441" max="7447" width="5.140625" style="100" customWidth="1"/>
    <col min="7448" max="7448" width="9.85546875" style="100" customWidth="1"/>
    <col min="7449" max="7679" width="9.140625" style="100"/>
    <col min="7680" max="7680" width="7" style="100" customWidth="1"/>
    <col min="7681" max="7682" width="8.28515625" style="100" customWidth="1"/>
    <col min="7683" max="7696" width="7.140625" style="100" customWidth="1"/>
    <col min="7697" max="7703" width="5.140625" style="100" customWidth="1"/>
    <col min="7704" max="7704" width="9.85546875" style="100" customWidth="1"/>
    <col min="7705" max="7935" width="9.140625" style="100"/>
    <col min="7936" max="7936" width="7" style="100" customWidth="1"/>
    <col min="7937" max="7938" width="8.28515625" style="100" customWidth="1"/>
    <col min="7939" max="7952" width="7.140625" style="100" customWidth="1"/>
    <col min="7953" max="7959" width="5.140625" style="100" customWidth="1"/>
    <col min="7960" max="7960" width="9.85546875" style="100" customWidth="1"/>
    <col min="7961" max="8191" width="9.140625" style="100"/>
    <col min="8192" max="8192" width="7" style="100" customWidth="1"/>
    <col min="8193" max="8194" width="8.28515625" style="100" customWidth="1"/>
    <col min="8195" max="8208" width="7.140625" style="100" customWidth="1"/>
    <col min="8209" max="8215" width="5.140625" style="100" customWidth="1"/>
    <col min="8216" max="8216" width="9.85546875" style="100" customWidth="1"/>
    <col min="8217" max="8447" width="9.140625" style="100"/>
    <col min="8448" max="8448" width="7" style="100" customWidth="1"/>
    <col min="8449" max="8450" width="8.28515625" style="100" customWidth="1"/>
    <col min="8451" max="8464" width="7.140625" style="100" customWidth="1"/>
    <col min="8465" max="8471" width="5.140625" style="100" customWidth="1"/>
    <col min="8472" max="8472" width="9.85546875" style="100" customWidth="1"/>
    <col min="8473" max="8703" width="9.140625" style="100"/>
    <col min="8704" max="8704" width="7" style="100" customWidth="1"/>
    <col min="8705" max="8706" width="8.28515625" style="100" customWidth="1"/>
    <col min="8707" max="8720" width="7.140625" style="100" customWidth="1"/>
    <col min="8721" max="8727" width="5.140625" style="100" customWidth="1"/>
    <col min="8728" max="8728" width="9.85546875" style="100" customWidth="1"/>
    <col min="8729" max="8959" width="9.140625" style="100"/>
    <col min="8960" max="8960" width="7" style="100" customWidth="1"/>
    <col min="8961" max="8962" width="8.28515625" style="100" customWidth="1"/>
    <col min="8963" max="8976" width="7.140625" style="100" customWidth="1"/>
    <col min="8977" max="8983" width="5.140625" style="100" customWidth="1"/>
    <col min="8984" max="8984" width="9.85546875" style="100" customWidth="1"/>
    <col min="8985" max="9215" width="9.140625" style="100"/>
    <col min="9216" max="9216" width="7" style="100" customWidth="1"/>
    <col min="9217" max="9218" width="8.28515625" style="100" customWidth="1"/>
    <col min="9219" max="9232" width="7.140625" style="100" customWidth="1"/>
    <col min="9233" max="9239" width="5.140625" style="100" customWidth="1"/>
    <col min="9240" max="9240" width="9.85546875" style="100" customWidth="1"/>
    <col min="9241" max="9471" width="9.140625" style="100"/>
    <col min="9472" max="9472" width="7" style="100" customWidth="1"/>
    <col min="9473" max="9474" width="8.28515625" style="100" customWidth="1"/>
    <col min="9475" max="9488" width="7.140625" style="100" customWidth="1"/>
    <col min="9489" max="9495" width="5.140625" style="100" customWidth="1"/>
    <col min="9496" max="9496" width="9.85546875" style="100" customWidth="1"/>
    <col min="9497" max="9727" width="9.140625" style="100"/>
    <col min="9728" max="9728" width="7" style="100" customWidth="1"/>
    <col min="9729" max="9730" width="8.28515625" style="100" customWidth="1"/>
    <col min="9731" max="9744" width="7.140625" style="100" customWidth="1"/>
    <col min="9745" max="9751" width="5.140625" style="100" customWidth="1"/>
    <col min="9752" max="9752" width="9.85546875" style="100" customWidth="1"/>
    <col min="9753" max="9983" width="9.140625" style="100"/>
    <col min="9984" max="9984" width="7" style="100" customWidth="1"/>
    <col min="9985" max="9986" width="8.28515625" style="100" customWidth="1"/>
    <col min="9987" max="10000" width="7.140625" style="100" customWidth="1"/>
    <col min="10001" max="10007" width="5.140625" style="100" customWidth="1"/>
    <col min="10008" max="10008" width="9.85546875" style="100" customWidth="1"/>
    <col min="10009" max="10239" width="9.140625" style="100"/>
    <col min="10240" max="10240" width="7" style="100" customWidth="1"/>
    <col min="10241" max="10242" width="8.28515625" style="100" customWidth="1"/>
    <col min="10243" max="10256" width="7.140625" style="100" customWidth="1"/>
    <col min="10257" max="10263" width="5.140625" style="100" customWidth="1"/>
    <col min="10264" max="10264" width="9.85546875" style="100" customWidth="1"/>
    <col min="10265" max="10495" width="9.140625" style="100"/>
    <col min="10496" max="10496" width="7" style="100" customWidth="1"/>
    <col min="10497" max="10498" width="8.28515625" style="100" customWidth="1"/>
    <col min="10499" max="10512" width="7.140625" style="100" customWidth="1"/>
    <col min="10513" max="10519" width="5.140625" style="100" customWidth="1"/>
    <col min="10520" max="10520" width="9.85546875" style="100" customWidth="1"/>
    <col min="10521" max="10751" width="9.140625" style="100"/>
    <col min="10752" max="10752" width="7" style="100" customWidth="1"/>
    <col min="10753" max="10754" width="8.28515625" style="100" customWidth="1"/>
    <col min="10755" max="10768" width="7.140625" style="100" customWidth="1"/>
    <col min="10769" max="10775" width="5.140625" style="100" customWidth="1"/>
    <col min="10776" max="10776" width="9.85546875" style="100" customWidth="1"/>
    <col min="10777" max="11007" width="9.140625" style="100"/>
    <col min="11008" max="11008" width="7" style="100" customWidth="1"/>
    <col min="11009" max="11010" width="8.28515625" style="100" customWidth="1"/>
    <col min="11011" max="11024" width="7.140625" style="100" customWidth="1"/>
    <col min="11025" max="11031" width="5.140625" style="100" customWidth="1"/>
    <col min="11032" max="11032" width="9.85546875" style="100" customWidth="1"/>
    <col min="11033" max="11263" width="9.140625" style="100"/>
    <col min="11264" max="11264" width="7" style="100" customWidth="1"/>
    <col min="11265" max="11266" width="8.28515625" style="100" customWidth="1"/>
    <col min="11267" max="11280" width="7.140625" style="100" customWidth="1"/>
    <col min="11281" max="11287" width="5.140625" style="100" customWidth="1"/>
    <col min="11288" max="11288" width="9.85546875" style="100" customWidth="1"/>
    <col min="11289" max="11519" width="9.140625" style="100"/>
    <col min="11520" max="11520" width="7" style="100" customWidth="1"/>
    <col min="11521" max="11522" width="8.28515625" style="100" customWidth="1"/>
    <col min="11523" max="11536" width="7.140625" style="100" customWidth="1"/>
    <col min="11537" max="11543" width="5.140625" style="100" customWidth="1"/>
    <col min="11544" max="11544" width="9.85546875" style="100" customWidth="1"/>
    <col min="11545" max="11775" width="9.140625" style="100"/>
    <col min="11776" max="11776" width="7" style="100" customWidth="1"/>
    <col min="11777" max="11778" width="8.28515625" style="100" customWidth="1"/>
    <col min="11779" max="11792" width="7.140625" style="100" customWidth="1"/>
    <col min="11793" max="11799" width="5.140625" style="100" customWidth="1"/>
    <col min="11800" max="11800" width="9.85546875" style="100" customWidth="1"/>
    <col min="11801" max="12031" width="9.140625" style="100"/>
    <col min="12032" max="12032" width="7" style="100" customWidth="1"/>
    <col min="12033" max="12034" width="8.28515625" style="100" customWidth="1"/>
    <col min="12035" max="12048" width="7.140625" style="100" customWidth="1"/>
    <col min="12049" max="12055" width="5.140625" style="100" customWidth="1"/>
    <col min="12056" max="12056" width="9.85546875" style="100" customWidth="1"/>
    <col min="12057" max="12287" width="9.140625" style="100"/>
    <col min="12288" max="12288" width="7" style="100" customWidth="1"/>
    <col min="12289" max="12290" width="8.28515625" style="100" customWidth="1"/>
    <col min="12291" max="12304" width="7.140625" style="100" customWidth="1"/>
    <col min="12305" max="12311" width="5.140625" style="100" customWidth="1"/>
    <col min="12312" max="12312" width="9.85546875" style="100" customWidth="1"/>
    <col min="12313" max="12543" width="9.140625" style="100"/>
    <col min="12544" max="12544" width="7" style="100" customWidth="1"/>
    <col min="12545" max="12546" width="8.28515625" style="100" customWidth="1"/>
    <col min="12547" max="12560" width="7.140625" style="100" customWidth="1"/>
    <col min="12561" max="12567" width="5.140625" style="100" customWidth="1"/>
    <col min="12568" max="12568" width="9.85546875" style="100" customWidth="1"/>
    <col min="12569" max="12799" width="9.140625" style="100"/>
    <col min="12800" max="12800" width="7" style="100" customWidth="1"/>
    <col min="12801" max="12802" width="8.28515625" style="100" customWidth="1"/>
    <col min="12803" max="12816" width="7.140625" style="100" customWidth="1"/>
    <col min="12817" max="12823" width="5.140625" style="100" customWidth="1"/>
    <col min="12824" max="12824" width="9.85546875" style="100" customWidth="1"/>
    <col min="12825" max="13055" width="9.140625" style="100"/>
    <col min="13056" max="13056" width="7" style="100" customWidth="1"/>
    <col min="13057" max="13058" width="8.28515625" style="100" customWidth="1"/>
    <col min="13059" max="13072" width="7.140625" style="100" customWidth="1"/>
    <col min="13073" max="13079" width="5.140625" style="100" customWidth="1"/>
    <col min="13080" max="13080" width="9.85546875" style="100" customWidth="1"/>
    <col min="13081" max="13311" width="9.140625" style="100"/>
    <col min="13312" max="13312" width="7" style="100" customWidth="1"/>
    <col min="13313" max="13314" width="8.28515625" style="100" customWidth="1"/>
    <col min="13315" max="13328" width="7.140625" style="100" customWidth="1"/>
    <col min="13329" max="13335" width="5.140625" style="100" customWidth="1"/>
    <col min="13336" max="13336" width="9.85546875" style="100" customWidth="1"/>
    <col min="13337" max="13567" width="9.140625" style="100"/>
    <col min="13568" max="13568" width="7" style="100" customWidth="1"/>
    <col min="13569" max="13570" width="8.28515625" style="100" customWidth="1"/>
    <col min="13571" max="13584" width="7.140625" style="100" customWidth="1"/>
    <col min="13585" max="13591" width="5.140625" style="100" customWidth="1"/>
    <col min="13592" max="13592" width="9.85546875" style="100" customWidth="1"/>
    <col min="13593" max="13823" width="9.140625" style="100"/>
    <col min="13824" max="13824" width="7" style="100" customWidth="1"/>
    <col min="13825" max="13826" width="8.28515625" style="100" customWidth="1"/>
    <col min="13827" max="13840" width="7.140625" style="100" customWidth="1"/>
    <col min="13841" max="13847" width="5.140625" style="100" customWidth="1"/>
    <col min="13848" max="13848" width="9.85546875" style="100" customWidth="1"/>
    <col min="13849" max="14079" width="9.140625" style="100"/>
    <col min="14080" max="14080" width="7" style="100" customWidth="1"/>
    <col min="14081" max="14082" width="8.28515625" style="100" customWidth="1"/>
    <col min="14083" max="14096" width="7.140625" style="100" customWidth="1"/>
    <col min="14097" max="14103" width="5.140625" style="100" customWidth="1"/>
    <col min="14104" max="14104" width="9.85546875" style="100" customWidth="1"/>
    <col min="14105" max="14335" width="9.140625" style="100"/>
    <col min="14336" max="14336" width="7" style="100" customWidth="1"/>
    <col min="14337" max="14338" width="8.28515625" style="100" customWidth="1"/>
    <col min="14339" max="14352" width="7.140625" style="100" customWidth="1"/>
    <col min="14353" max="14359" width="5.140625" style="100" customWidth="1"/>
    <col min="14360" max="14360" width="9.85546875" style="100" customWidth="1"/>
    <col min="14361" max="14591" width="9.140625" style="100"/>
    <col min="14592" max="14592" width="7" style="100" customWidth="1"/>
    <col min="14593" max="14594" width="8.28515625" style="100" customWidth="1"/>
    <col min="14595" max="14608" width="7.140625" style="100" customWidth="1"/>
    <col min="14609" max="14615" width="5.140625" style="100" customWidth="1"/>
    <col min="14616" max="14616" width="9.85546875" style="100" customWidth="1"/>
    <col min="14617" max="14847" width="9.140625" style="100"/>
    <col min="14848" max="14848" width="7" style="100" customWidth="1"/>
    <col min="14849" max="14850" width="8.28515625" style="100" customWidth="1"/>
    <col min="14851" max="14864" width="7.140625" style="100" customWidth="1"/>
    <col min="14865" max="14871" width="5.140625" style="100" customWidth="1"/>
    <col min="14872" max="14872" width="9.85546875" style="100" customWidth="1"/>
    <col min="14873" max="15103" width="9.140625" style="100"/>
    <col min="15104" max="15104" width="7" style="100" customWidth="1"/>
    <col min="15105" max="15106" width="8.28515625" style="100" customWidth="1"/>
    <col min="15107" max="15120" width="7.140625" style="100" customWidth="1"/>
    <col min="15121" max="15127" width="5.140625" style="100" customWidth="1"/>
    <col min="15128" max="15128" width="9.85546875" style="100" customWidth="1"/>
    <col min="15129" max="15359" width="9.140625" style="100"/>
    <col min="15360" max="15360" width="7" style="100" customWidth="1"/>
    <col min="15361" max="15362" width="8.28515625" style="100" customWidth="1"/>
    <col min="15363" max="15376" width="7.140625" style="100" customWidth="1"/>
    <col min="15377" max="15383" width="5.140625" style="100" customWidth="1"/>
    <col min="15384" max="15384" width="9.85546875" style="100" customWidth="1"/>
    <col min="15385" max="15615" width="9.140625" style="100"/>
    <col min="15616" max="15616" width="7" style="100" customWidth="1"/>
    <col min="15617" max="15618" width="8.28515625" style="100" customWidth="1"/>
    <col min="15619" max="15632" width="7.140625" style="100" customWidth="1"/>
    <col min="15633" max="15639" width="5.140625" style="100" customWidth="1"/>
    <col min="15640" max="15640" width="9.85546875" style="100" customWidth="1"/>
    <col min="15641" max="15871" width="9.140625" style="100"/>
    <col min="15872" max="15872" width="7" style="100" customWidth="1"/>
    <col min="15873" max="15874" width="8.28515625" style="100" customWidth="1"/>
    <col min="15875" max="15888" width="7.140625" style="100" customWidth="1"/>
    <col min="15889" max="15895" width="5.140625" style="100" customWidth="1"/>
    <col min="15896" max="15896" width="9.85546875" style="100" customWidth="1"/>
    <col min="15897" max="16127" width="9.140625" style="100"/>
    <col min="16128" max="16128" width="7" style="100" customWidth="1"/>
    <col min="16129" max="16130" width="8.28515625" style="100" customWidth="1"/>
    <col min="16131" max="16144" width="7.140625" style="100" customWidth="1"/>
    <col min="16145" max="16151" width="5.140625" style="100" customWidth="1"/>
    <col min="16152" max="16152" width="9.85546875" style="100" customWidth="1"/>
    <col min="16153" max="16384" width="9.140625" style="100"/>
  </cols>
  <sheetData>
    <row r="1" spans="1:95">
      <c r="A1" s="225"/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7"/>
    </row>
    <row r="2" spans="1:95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30"/>
      <c r="AD2" s="9"/>
      <c r="AE2" s="9"/>
      <c r="AF2" s="9"/>
    </row>
    <row r="3" spans="1:95">
      <c r="A3" s="225"/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AD3" s="9"/>
      <c r="AE3" s="9"/>
      <c r="AF3" s="9"/>
    </row>
    <row r="4" spans="1:95" ht="12.75" customHeight="1">
      <c r="A4" s="226"/>
      <c r="B4" s="227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5"/>
      <c r="R4" s="225"/>
      <c r="S4" s="225"/>
      <c r="T4" s="228"/>
      <c r="U4" s="228"/>
      <c r="V4" s="228"/>
      <c r="W4" s="228"/>
      <c r="X4" s="229"/>
      <c r="Y4" s="229"/>
      <c r="Z4" s="229"/>
      <c r="AA4" s="229"/>
      <c r="AB4" s="229"/>
      <c r="AC4" s="229"/>
      <c r="AD4" s="9"/>
      <c r="AE4" s="9"/>
      <c r="AF4" s="9"/>
      <c r="AI4" s="115"/>
      <c r="AK4" s="230"/>
      <c r="AL4" s="231"/>
      <c r="AM4" s="232"/>
      <c r="AN4" s="117"/>
      <c r="AO4" s="115"/>
      <c r="AP4" s="129"/>
      <c r="AQ4" s="129"/>
      <c r="AR4" s="130"/>
      <c r="AS4" s="131"/>
      <c r="AT4" s="131"/>
      <c r="AU4" s="131"/>
      <c r="AV4" s="132"/>
      <c r="AW4" s="133"/>
      <c r="AX4" s="102"/>
      <c r="AY4" s="102"/>
      <c r="AZ4" s="102"/>
      <c r="BA4" s="102"/>
      <c r="BB4" s="102"/>
      <c r="BC4" s="102"/>
      <c r="BD4" s="134"/>
      <c r="BE4" s="102"/>
      <c r="BF4" s="135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</row>
    <row r="5" spans="1:95" s="110" customFormat="1" ht="15.75">
      <c r="A5" s="233" t="s">
        <v>79</v>
      </c>
      <c r="B5" s="234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31"/>
      <c r="Y5" s="31" t="s">
        <v>0</v>
      </c>
      <c r="Z5" s="32"/>
      <c r="AA5" s="32"/>
      <c r="AB5" s="32"/>
      <c r="AC5" s="32"/>
      <c r="AD5" s="9"/>
      <c r="AE5" s="9"/>
      <c r="AF5" s="9"/>
      <c r="AG5" s="103"/>
      <c r="AH5" s="103"/>
      <c r="AI5" s="32"/>
      <c r="AJ5" s="104"/>
      <c r="AK5" s="32"/>
      <c r="AL5" s="105"/>
      <c r="AM5" s="33"/>
      <c r="AN5" s="33"/>
      <c r="AO5" s="34"/>
      <c r="AP5" s="35"/>
      <c r="AQ5" s="35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5"/>
      <c r="BC5" s="35"/>
      <c r="BD5" s="35"/>
      <c r="BE5" s="35"/>
      <c r="BF5" s="35"/>
      <c r="BG5" s="35"/>
      <c r="BH5" s="35"/>
      <c r="BI5" s="35"/>
      <c r="BJ5" s="33"/>
      <c r="BK5" s="33"/>
      <c r="BL5" s="33"/>
      <c r="BM5" s="33"/>
      <c r="BN5" s="109"/>
      <c r="BO5" s="109"/>
      <c r="BP5" s="109"/>
      <c r="BQ5" s="109"/>
      <c r="BR5" s="109"/>
      <c r="BS5" s="109"/>
      <c r="BT5" s="109"/>
      <c r="BU5" s="109"/>
      <c r="BV5" s="109"/>
      <c r="BW5" s="109"/>
      <c r="BX5" s="109"/>
      <c r="BY5" s="109"/>
      <c r="BZ5" s="109"/>
      <c r="CA5" s="109"/>
      <c r="CB5" s="109"/>
      <c r="CC5" s="109"/>
      <c r="CD5" s="109"/>
      <c r="CE5" s="109"/>
      <c r="CF5" s="109"/>
      <c r="CG5" s="109"/>
      <c r="CH5" s="109"/>
      <c r="CI5" s="109"/>
      <c r="CJ5" s="109"/>
      <c r="CK5" s="109"/>
      <c r="CL5" s="109"/>
      <c r="CM5" s="109"/>
      <c r="CN5" s="109"/>
      <c r="CO5" s="109"/>
      <c r="CP5" s="109"/>
      <c r="CQ5" s="109"/>
    </row>
    <row r="6" spans="1:95" s="119" customFormat="1" ht="12.75" customHeight="1">
      <c r="A6" s="236"/>
      <c r="B6" s="237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9"/>
      <c r="Y6" s="239" t="s">
        <v>0</v>
      </c>
      <c r="Z6" s="240"/>
      <c r="AA6" s="240"/>
      <c r="AB6" s="240"/>
      <c r="AC6" s="240"/>
      <c r="AD6" s="9"/>
      <c r="AE6" s="9"/>
      <c r="AF6" s="9"/>
      <c r="AG6" s="112"/>
      <c r="AH6" s="112"/>
      <c r="AI6" s="240"/>
      <c r="AJ6" s="241"/>
      <c r="AK6" s="115"/>
      <c r="AL6" s="231"/>
      <c r="AM6" s="117"/>
      <c r="AN6" s="117"/>
      <c r="AO6" s="115"/>
      <c r="AP6" s="116"/>
      <c r="AQ6" s="116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6"/>
      <c r="BC6" s="116"/>
      <c r="BD6" s="116"/>
      <c r="BE6" s="116"/>
      <c r="BF6" s="116"/>
      <c r="BG6" s="116"/>
      <c r="BH6" s="116"/>
      <c r="BI6" s="116"/>
      <c r="BJ6" s="117"/>
      <c r="BK6" s="117"/>
      <c r="BL6" s="117"/>
      <c r="BM6" s="117"/>
      <c r="BN6" s="118"/>
      <c r="BO6" s="118"/>
      <c r="BP6" s="118"/>
      <c r="BQ6" s="118"/>
      <c r="BR6" s="118"/>
      <c r="BS6" s="118"/>
      <c r="BT6" s="118"/>
      <c r="BU6" s="118"/>
      <c r="BV6" s="118"/>
      <c r="BW6" s="118"/>
      <c r="BX6" s="118"/>
      <c r="BY6" s="118"/>
      <c r="BZ6" s="118"/>
      <c r="CA6" s="118"/>
      <c r="CB6" s="118"/>
      <c r="CC6" s="118"/>
      <c r="CD6" s="118"/>
      <c r="CE6" s="118"/>
      <c r="CF6" s="118"/>
      <c r="CG6" s="118"/>
      <c r="CH6" s="118"/>
      <c r="CI6" s="118"/>
      <c r="CJ6" s="118"/>
      <c r="CK6" s="118"/>
      <c r="CL6" s="118"/>
      <c r="CM6" s="118"/>
      <c r="CN6" s="118"/>
      <c r="CO6" s="118"/>
      <c r="CP6" s="118"/>
      <c r="CQ6" s="118"/>
    </row>
    <row r="7" spans="1:95" ht="12.75" customHeight="1">
      <c r="A7" s="226"/>
      <c r="B7" s="227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5"/>
      <c r="R7" s="225"/>
      <c r="S7" s="225"/>
      <c r="T7" s="228"/>
      <c r="U7" s="228"/>
      <c r="V7" s="228"/>
      <c r="W7" s="228"/>
      <c r="X7" s="229"/>
      <c r="Y7" s="229"/>
      <c r="Z7" s="229"/>
      <c r="AA7" s="229"/>
      <c r="AB7" s="229"/>
      <c r="AC7" s="229"/>
      <c r="AD7" s="9"/>
      <c r="AE7" s="9"/>
      <c r="AF7" s="9"/>
      <c r="AI7" s="115"/>
      <c r="AK7" s="230"/>
      <c r="AL7" s="231"/>
      <c r="AM7" s="232"/>
      <c r="AN7" s="117"/>
      <c r="AO7" s="115"/>
      <c r="AP7" s="129"/>
      <c r="AQ7" s="129"/>
      <c r="AR7" s="130"/>
      <c r="AS7" s="131"/>
      <c r="AT7" s="131"/>
      <c r="AU7" s="131"/>
      <c r="AV7" s="132"/>
      <c r="AW7" s="133"/>
      <c r="AX7" s="102"/>
      <c r="AY7" s="102"/>
      <c r="AZ7" s="102"/>
      <c r="BA7" s="102"/>
      <c r="BB7" s="102"/>
      <c r="BC7" s="102"/>
      <c r="BD7" s="134"/>
      <c r="BE7" s="102"/>
      <c r="BF7" s="135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</row>
    <row r="8" spans="1:95" s="243" customFormat="1">
      <c r="A8" s="242" t="s">
        <v>31</v>
      </c>
      <c r="B8" s="227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5"/>
      <c r="R8" s="225"/>
      <c r="U8" s="244" t="s">
        <v>34</v>
      </c>
      <c r="X8" s="229"/>
      <c r="Y8" s="229"/>
      <c r="Z8" s="229"/>
      <c r="AA8" s="229"/>
      <c r="AB8" s="229"/>
      <c r="AC8" s="229"/>
      <c r="AD8" s="9"/>
      <c r="AE8" s="9"/>
      <c r="AF8" s="9"/>
      <c r="AG8" s="117"/>
      <c r="AH8" s="117"/>
      <c r="AI8" s="115"/>
      <c r="AJ8" s="117"/>
      <c r="AK8" s="230"/>
      <c r="AL8" s="231"/>
      <c r="AM8" s="232"/>
      <c r="AN8" s="117"/>
      <c r="AO8" s="115"/>
      <c r="AP8" s="129"/>
      <c r="AQ8" s="129"/>
      <c r="AR8" s="130"/>
      <c r="AS8" s="131"/>
      <c r="AT8" s="131"/>
      <c r="AU8" s="131"/>
      <c r="AV8" s="132"/>
      <c r="AW8" s="133"/>
      <c r="AX8" s="117"/>
      <c r="AY8" s="117"/>
      <c r="AZ8" s="117"/>
      <c r="BA8" s="117"/>
      <c r="BB8" s="117"/>
      <c r="BC8" s="117"/>
      <c r="BD8" s="245"/>
      <c r="BE8" s="117"/>
      <c r="BF8" s="246"/>
      <c r="BG8" s="117"/>
      <c r="BH8" s="117"/>
      <c r="BI8" s="117"/>
      <c r="BJ8" s="117"/>
      <c r="BK8" s="117"/>
      <c r="BL8" s="117"/>
      <c r="BM8" s="117"/>
      <c r="BN8" s="117"/>
      <c r="BO8" s="117"/>
      <c r="BP8" s="117"/>
      <c r="BQ8" s="117"/>
      <c r="BR8" s="117"/>
      <c r="BS8" s="117"/>
      <c r="BT8" s="117"/>
      <c r="BU8" s="117"/>
      <c r="BV8" s="117"/>
      <c r="BW8" s="117"/>
      <c r="BX8" s="117"/>
      <c r="BY8" s="117"/>
      <c r="BZ8" s="117"/>
      <c r="CA8" s="117"/>
      <c r="CB8" s="117"/>
      <c r="CC8" s="117"/>
      <c r="CD8" s="117"/>
      <c r="CE8" s="117"/>
      <c r="CF8" s="117"/>
      <c r="CG8" s="117"/>
      <c r="CH8" s="117"/>
      <c r="CI8" s="117"/>
      <c r="CJ8" s="117"/>
      <c r="CK8" s="117"/>
      <c r="CL8" s="117"/>
      <c r="CM8" s="117"/>
      <c r="CN8" s="117"/>
      <c r="CO8" s="117"/>
      <c r="CP8" s="117"/>
      <c r="CQ8" s="117"/>
    </row>
    <row r="9" spans="1:95" s="243" customFormat="1">
      <c r="A9" s="247" t="s">
        <v>32</v>
      </c>
      <c r="B9" s="227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5"/>
      <c r="R9" s="225"/>
      <c r="U9" s="244" t="s">
        <v>33</v>
      </c>
      <c r="X9" s="248"/>
      <c r="Y9" s="248"/>
      <c r="Z9" s="248"/>
      <c r="AA9" s="248"/>
      <c r="AB9" s="248"/>
      <c r="AC9" s="248"/>
      <c r="AD9" s="9"/>
      <c r="AE9" s="9"/>
      <c r="AF9" s="9"/>
      <c r="AG9" s="117"/>
      <c r="AH9" s="117"/>
      <c r="AI9" s="115"/>
      <c r="AJ9" s="132"/>
      <c r="AK9" s="115"/>
      <c r="AL9" s="231"/>
      <c r="AM9" s="232"/>
      <c r="AN9" s="117"/>
      <c r="AO9" s="115"/>
      <c r="AP9" s="129"/>
      <c r="AQ9" s="129"/>
      <c r="AR9" s="130"/>
      <c r="AS9" s="131"/>
      <c r="AT9" s="131"/>
      <c r="AU9" s="131"/>
      <c r="AV9" s="132"/>
      <c r="AW9" s="133"/>
      <c r="AX9" s="117"/>
      <c r="AY9" s="117"/>
      <c r="AZ9" s="117"/>
      <c r="BA9" s="117"/>
      <c r="BB9" s="117"/>
      <c r="BC9" s="117"/>
      <c r="BD9" s="245"/>
      <c r="BE9" s="117"/>
      <c r="BF9" s="246"/>
      <c r="BG9" s="117"/>
      <c r="BH9" s="117"/>
      <c r="BI9" s="117"/>
      <c r="BJ9" s="117"/>
      <c r="BK9" s="117"/>
      <c r="BL9" s="117"/>
      <c r="BM9" s="117"/>
      <c r="BN9" s="117"/>
      <c r="BO9" s="117"/>
      <c r="BP9" s="117"/>
      <c r="BQ9" s="117"/>
      <c r="BR9" s="117"/>
      <c r="BS9" s="117"/>
      <c r="BT9" s="117"/>
      <c r="BU9" s="117"/>
      <c r="BV9" s="117"/>
      <c r="BW9" s="117"/>
      <c r="BX9" s="117"/>
      <c r="BY9" s="117"/>
      <c r="BZ9" s="117"/>
      <c r="CA9" s="117"/>
      <c r="CB9" s="117"/>
      <c r="CC9" s="117"/>
      <c r="CD9" s="117"/>
      <c r="CE9" s="117"/>
      <c r="CF9" s="117"/>
      <c r="CG9" s="117"/>
      <c r="CH9" s="117"/>
      <c r="CI9" s="117"/>
      <c r="CJ9" s="117"/>
      <c r="CK9" s="117"/>
      <c r="CL9" s="117"/>
      <c r="CM9" s="117"/>
      <c r="CN9" s="117"/>
      <c r="CO9" s="117"/>
      <c r="CP9" s="117"/>
      <c r="CQ9" s="117"/>
    </row>
    <row r="10" spans="1:95" s="243" customFormat="1">
      <c r="A10" s="247" t="s">
        <v>35</v>
      </c>
      <c r="B10" s="227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5"/>
      <c r="R10" s="225"/>
      <c r="S10" s="244"/>
      <c r="X10" s="115"/>
      <c r="Y10" s="115"/>
      <c r="Z10" s="115"/>
      <c r="AA10" s="115"/>
      <c r="AB10" s="115"/>
      <c r="AC10" s="115"/>
      <c r="AD10" s="9"/>
      <c r="AE10" s="9"/>
      <c r="AF10" s="9"/>
      <c r="AG10" s="117"/>
      <c r="AH10" s="117"/>
      <c r="AI10" s="115"/>
      <c r="AJ10" s="132"/>
      <c r="AK10" s="115"/>
      <c r="AL10" s="231"/>
      <c r="AM10" s="232"/>
      <c r="AN10" s="117"/>
      <c r="AO10" s="115"/>
      <c r="AP10" s="129"/>
      <c r="AQ10" s="129"/>
      <c r="AR10" s="130"/>
      <c r="AS10" s="131"/>
      <c r="AT10" s="131"/>
      <c r="AU10" s="131"/>
      <c r="AV10" s="132"/>
      <c r="AW10" s="133"/>
      <c r="AX10" s="117"/>
      <c r="AY10" s="117"/>
      <c r="AZ10" s="117"/>
      <c r="BA10" s="117"/>
      <c r="BB10" s="117"/>
      <c r="BC10" s="117"/>
      <c r="BD10" s="245"/>
      <c r="BE10" s="117"/>
      <c r="BF10" s="246"/>
      <c r="BG10" s="117"/>
      <c r="BH10" s="117"/>
      <c r="BI10" s="117"/>
      <c r="BJ10" s="117"/>
      <c r="BK10" s="117"/>
      <c r="BL10" s="117"/>
      <c r="BM10" s="117"/>
      <c r="BN10" s="117"/>
      <c r="BO10" s="117"/>
      <c r="BP10" s="117"/>
      <c r="BQ10" s="117"/>
      <c r="BR10" s="117"/>
      <c r="BS10" s="117"/>
      <c r="BT10" s="117"/>
      <c r="BU10" s="117"/>
      <c r="BV10" s="117"/>
      <c r="BW10" s="117"/>
      <c r="BX10" s="117"/>
      <c r="BY10" s="117"/>
      <c r="BZ10" s="117"/>
      <c r="CA10" s="117"/>
      <c r="CB10" s="117"/>
      <c r="CC10" s="117"/>
      <c r="CD10" s="117"/>
      <c r="CE10" s="117"/>
      <c r="CF10" s="117"/>
      <c r="CG10" s="117"/>
      <c r="CH10" s="117"/>
      <c r="CI10" s="117"/>
      <c r="CJ10" s="117"/>
      <c r="CK10" s="117"/>
      <c r="CL10" s="117"/>
      <c r="CM10" s="117"/>
      <c r="CN10" s="117"/>
      <c r="CO10" s="117"/>
      <c r="CP10" s="117"/>
      <c r="CQ10" s="117"/>
    </row>
    <row r="11" spans="1:95">
      <c r="A11" s="249"/>
      <c r="B11" s="250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  <c r="U11" s="238"/>
      <c r="V11" s="238"/>
      <c r="W11" s="238"/>
      <c r="X11" s="115"/>
      <c r="Y11" s="115"/>
      <c r="Z11" s="115"/>
      <c r="AA11" s="115"/>
      <c r="AB11" s="115"/>
      <c r="AC11" s="115"/>
      <c r="AD11" s="9"/>
      <c r="AE11" s="9"/>
      <c r="AF11" s="9"/>
      <c r="AI11" s="115"/>
      <c r="AJ11" s="132"/>
      <c r="AK11" s="115"/>
      <c r="AL11" s="231"/>
      <c r="AM11" s="117"/>
      <c r="AN11" s="117"/>
      <c r="AO11" s="136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34"/>
      <c r="BE11" s="102"/>
      <c r="BF11" s="135"/>
      <c r="BG11" s="102"/>
      <c r="BH11" s="102"/>
      <c r="BI11" s="102"/>
      <c r="BJ11" s="102"/>
      <c r="BK11" s="102"/>
      <c r="BL11" s="135"/>
      <c r="BM11" s="102"/>
      <c r="BN11" s="102"/>
      <c r="BO11" s="102"/>
      <c r="BP11" s="102"/>
      <c r="BQ11" s="102"/>
      <c r="BR11" s="102"/>
      <c r="BS11" s="102"/>
      <c r="BT11" s="102"/>
      <c r="BU11" s="102"/>
      <c r="BV11" s="102"/>
      <c r="BW11" s="102"/>
      <c r="BX11" s="102"/>
      <c r="BY11" s="102"/>
      <c r="BZ11" s="102"/>
      <c r="CA11" s="102"/>
      <c r="CB11" s="102"/>
      <c r="CC11" s="102"/>
      <c r="CD11" s="102"/>
      <c r="CE11" s="102"/>
      <c r="CF11" s="102"/>
      <c r="CG11" s="102"/>
      <c r="CH11" s="102"/>
      <c r="CI11" s="102"/>
      <c r="CJ11" s="102"/>
      <c r="CK11" s="102"/>
      <c r="CL11" s="102"/>
      <c r="CM11" s="102"/>
      <c r="CN11" s="102"/>
      <c r="CO11" s="102"/>
      <c r="CP11" s="102"/>
      <c r="CQ11" s="102"/>
    </row>
    <row r="12" spans="1:95">
      <c r="A12" s="251"/>
      <c r="B12" s="252"/>
      <c r="C12" s="253" t="s">
        <v>17</v>
      </c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5" t="s">
        <v>0</v>
      </c>
      <c r="R12" s="256"/>
      <c r="S12" s="256"/>
      <c r="T12" s="256"/>
      <c r="U12" s="256"/>
      <c r="V12" s="256"/>
      <c r="W12" s="256"/>
      <c r="X12" s="257"/>
      <c r="Y12" s="65"/>
      <c r="Z12" s="65"/>
      <c r="AA12" s="65"/>
      <c r="AB12" s="65"/>
      <c r="AC12" s="65"/>
      <c r="AD12" s="66"/>
      <c r="AE12" s="66"/>
      <c r="AF12" s="66"/>
      <c r="AG12" s="9"/>
      <c r="AH12" s="9"/>
      <c r="AI12" s="9"/>
      <c r="AK12" s="231"/>
      <c r="AL12" s="116"/>
      <c r="AM12" s="258"/>
      <c r="AN12" s="136"/>
      <c r="AO12" s="142"/>
      <c r="AP12" s="142"/>
      <c r="AQ12" s="142"/>
      <c r="AR12" s="143"/>
      <c r="AS12" s="142"/>
      <c r="AT12" s="142"/>
      <c r="AU12" s="142"/>
      <c r="AV12" s="144"/>
      <c r="AW12" s="102"/>
      <c r="AX12" s="102"/>
      <c r="AY12" s="102"/>
      <c r="AZ12" s="102"/>
      <c r="BA12" s="102"/>
      <c r="BB12" s="101"/>
      <c r="BC12" s="134"/>
      <c r="BD12" s="102"/>
      <c r="BE12" s="135"/>
      <c r="BF12" s="102"/>
      <c r="BG12" s="102"/>
      <c r="BH12" s="135"/>
      <c r="BI12" s="135"/>
      <c r="BJ12" s="135"/>
      <c r="BK12" s="135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  <c r="CL12" s="102"/>
      <c r="CM12" s="102"/>
      <c r="CN12" s="102"/>
      <c r="CO12" s="102"/>
      <c r="CP12" s="102"/>
    </row>
    <row r="13" spans="1:95">
      <c r="A13" s="259"/>
      <c r="B13" s="260" t="s">
        <v>3</v>
      </c>
      <c r="C13" s="261" t="s">
        <v>4</v>
      </c>
      <c r="D13" s="262"/>
      <c r="E13" s="262"/>
      <c r="F13" s="262"/>
      <c r="G13" s="262"/>
      <c r="H13" s="262"/>
      <c r="I13" s="262"/>
      <c r="J13" s="262"/>
      <c r="K13" s="262"/>
      <c r="L13" s="262"/>
      <c r="M13" s="262"/>
      <c r="N13" s="263"/>
      <c r="O13" s="264"/>
      <c r="P13" s="265"/>
      <c r="Q13" s="266" t="s">
        <v>1</v>
      </c>
      <c r="R13" s="267"/>
      <c r="S13" s="267"/>
      <c r="T13" s="267"/>
      <c r="U13" s="267"/>
      <c r="V13" s="267"/>
      <c r="W13" s="267"/>
      <c r="X13" s="268" t="s">
        <v>2</v>
      </c>
      <c r="Y13" s="65"/>
      <c r="Z13" s="65"/>
      <c r="AA13" s="65"/>
      <c r="AB13" s="65"/>
      <c r="AC13" s="65"/>
      <c r="AD13" s="66"/>
      <c r="AE13" s="66"/>
      <c r="AF13" s="66"/>
      <c r="AG13" s="9"/>
      <c r="AH13" s="9"/>
      <c r="AI13" s="9"/>
      <c r="AK13" s="231"/>
      <c r="AL13" s="207"/>
      <c r="AM13" s="76"/>
      <c r="AN13" s="147"/>
      <c r="AO13" s="148"/>
      <c r="AP13" s="148"/>
      <c r="AQ13" s="149"/>
      <c r="AR13" s="150"/>
      <c r="AS13" s="151"/>
      <c r="AT13" s="148"/>
      <c r="AU13" s="149"/>
      <c r="AV13" s="150"/>
      <c r="AW13" s="102"/>
      <c r="AX13" s="102"/>
      <c r="AY13" s="102"/>
      <c r="AZ13" s="102"/>
      <c r="BA13" s="152"/>
      <c r="BB13" s="111"/>
      <c r="BC13" s="153"/>
      <c r="BD13" s="154"/>
      <c r="BE13" s="118"/>
      <c r="BF13" s="155"/>
      <c r="BG13" s="155"/>
      <c r="BH13" s="155"/>
      <c r="BI13" s="135"/>
      <c r="BJ13" s="135"/>
      <c r="BK13" s="135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2"/>
      <c r="CL13" s="102"/>
      <c r="CM13" s="102"/>
      <c r="CN13" s="102"/>
      <c r="CO13" s="102"/>
      <c r="CP13" s="102"/>
    </row>
    <row r="14" spans="1:95">
      <c r="A14" s="259" t="s">
        <v>3</v>
      </c>
      <c r="B14" s="260" t="s">
        <v>7</v>
      </c>
      <c r="C14" s="269" t="s">
        <v>8</v>
      </c>
      <c r="D14" s="270"/>
      <c r="E14" s="270"/>
      <c r="F14" s="270"/>
      <c r="G14" s="270"/>
      <c r="H14" s="270"/>
      <c r="I14" s="270"/>
      <c r="J14" s="269" t="s">
        <v>9</v>
      </c>
      <c r="K14" s="269"/>
      <c r="L14" s="269"/>
      <c r="M14" s="269"/>
      <c r="N14" s="271"/>
      <c r="O14" s="271"/>
      <c r="P14" s="271"/>
      <c r="Q14" s="272" t="s">
        <v>5</v>
      </c>
      <c r="R14" s="273"/>
      <c r="S14" s="273"/>
      <c r="T14" s="273"/>
      <c r="U14" s="274"/>
      <c r="V14" s="275"/>
      <c r="W14" s="274"/>
      <c r="X14" s="268" t="s">
        <v>6</v>
      </c>
      <c r="Y14" s="65"/>
      <c r="Z14" s="65"/>
      <c r="AA14" s="65"/>
      <c r="AB14" s="65"/>
      <c r="AC14" s="65"/>
      <c r="AD14" s="115"/>
      <c r="AE14" s="115"/>
      <c r="AF14" s="115"/>
      <c r="AG14" s="9"/>
      <c r="AH14" s="9"/>
      <c r="AI14" s="9"/>
      <c r="AK14" s="231"/>
      <c r="AL14" s="207"/>
      <c r="AM14" s="76"/>
      <c r="AN14" s="136"/>
      <c r="AO14" s="151"/>
      <c r="AP14" s="151"/>
      <c r="AQ14" s="151"/>
      <c r="AR14" s="150"/>
      <c r="AS14" s="151"/>
      <c r="AT14" s="151"/>
      <c r="AU14" s="151"/>
      <c r="AV14" s="150"/>
      <c r="AW14" s="102"/>
      <c r="AX14" s="102"/>
      <c r="AY14" s="102"/>
      <c r="AZ14" s="102"/>
      <c r="BA14" s="152"/>
      <c r="BB14" s="111"/>
      <c r="BC14" s="153"/>
      <c r="BD14" s="154"/>
      <c r="BE14" s="111"/>
      <c r="BF14" s="155"/>
      <c r="BG14" s="155"/>
      <c r="BH14" s="155"/>
      <c r="BI14" s="135"/>
      <c r="BJ14" s="135"/>
      <c r="BK14" s="156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2"/>
      <c r="CL14" s="102"/>
      <c r="CM14" s="102"/>
      <c r="CN14" s="102"/>
      <c r="CO14" s="102"/>
      <c r="CP14" s="102"/>
    </row>
    <row r="15" spans="1:95">
      <c r="A15" s="276" t="s">
        <v>38</v>
      </c>
      <c r="B15" s="277" t="s">
        <v>11</v>
      </c>
      <c r="C15" s="11">
        <v>800</v>
      </c>
      <c r="D15" s="11">
        <v>1500</v>
      </c>
      <c r="E15" s="11">
        <v>2000</v>
      </c>
      <c r="F15" s="11">
        <v>2500</v>
      </c>
      <c r="G15" s="11">
        <v>3000</v>
      </c>
      <c r="H15" s="11">
        <v>4000</v>
      </c>
      <c r="I15" s="11">
        <v>5000</v>
      </c>
      <c r="J15" s="11">
        <f>C15</f>
        <v>800</v>
      </c>
      <c r="K15" s="11">
        <f>D15</f>
        <v>1500</v>
      </c>
      <c r="L15" s="11">
        <f>E15</f>
        <v>2000</v>
      </c>
      <c r="M15" s="11">
        <f>F15</f>
        <v>2500</v>
      </c>
      <c r="N15" s="11">
        <f>G15</f>
        <v>3000</v>
      </c>
      <c r="O15" s="11">
        <f>H15</f>
        <v>4000</v>
      </c>
      <c r="P15" s="11">
        <f>I15</f>
        <v>5000</v>
      </c>
      <c r="Q15" s="11">
        <f>J15</f>
        <v>800</v>
      </c>
      <c r="R15" s="11">
        <f>K15</f>
        <v>1500</v>
      </c>
      <c r="S15" s="11">
        <f>L15</f>
        <v>2000</v>
      </c>
      <c r="T15" s="11">
        <f>M15</f>
        <v>2500</v>
      </c>
      <c r="U15" s="11">
        <f>N15</f>
        <v>3000</v>
      </c>
      <c r="V15" s="11">
        <f>O15</f>
        <v>4000</v>
      </c>
      <c r="W15" s="11">
        <f>P15</f>
        <v>5000</v>
      </c>
      <c r="X15" s="278" t="s">
        <v>10</v>
      </c>
      <c r="Y15" s="65"/>
      <c r="Z15" s="65"/>
      <c r="AA15" s="65"/>
      <c r="AB15" s="65"/>
      <c r="AC15" s="65"/>
      <c r="AD15" s="115"/>
      <c r="AE15" s="115"/>
      <c r="AF15" s="115"/>
      <c r="AG15" s="9"/>
      <c r="AH15" s="9"/>
      <c r="AI15" s="9"/>
      <c r="AK15" s="159"/>
      <c r="AL15" s="279"/>
      <c r="AM15" s="88"/>
      <c r="AN15" s="160"/>
      <c r="AO15" s="161"/>
      <c r="AP15" s="161"/>
      <c r="AQ15" s="161"/>
      <c r="AR15" s="162"/>
      <c r="AS15" s="161"/>
      <c r="AT15" s="161"/>
      <c r="AU15" s="161"/>
      <c r="AV15" s="162"/>
      <c r="AW15" s="102"/>
      <c r="AX15" s="102"/>
      <c r="AY15" s="102"/>
      <c r="AZ15" s="102"/>
      <c r="BA15" s="30"/>
      <c r="BB15" s="111"/>
      <c r="BC15" s="153"/>
      <c r="BD15" s="154"/>
      <c r="BE15" s="155"/>
      <c r="BF15" s="155"/>
      <c r="BG15" s="155"/>
      <c r="BH15" s="155"/>
      <c r="BI15" s="156"/>
      <c r="BJ15" s="156"/>
      <c r="BK15" s="156"/>
      <c r="BL15" s="102"/>
      <c r="BM15" s="102"/>
      <c r="BN15" s="102"/>
      <c r="BO15" s="102"/>
      <c r="BP15" s="102"/>
      <c r="BQ15" s="102"/>
      <c r="BR15" s="102"/>
      <c r="BS15" s="102"/>
      <c r="BT15" s="102"/>
      <c r="BU15" s="102"/>
      <c r="BV15" s="102"/>
      <c r="BW15" s="102"/>
      <c r="BX15" s="102"/>
      <c r="BY15" s="102"/>
      <c r="BZ15" s="102"/>
      <c r="CA15" s="102"/>
      <c r="CB15" s="102"/>
      <c r="CC15" s="102"/>
      <c r="CD15" s="102"/>
      <c r="CE15" s="102"/>
      <c r="CF15" s="102"/>
      <c r="CG15" s="102"/>
      <c r="CH15" s="102"/>
      <c r="CI15" s="102"/>
      <c r="CJ15" s="102"/>
      <c r="CK15" s="102"/>
      <c r="CL15" s="102"/>
      <c r="CM15" s="102"/>
      <c r="CN15" s="102"/>
      <c r="CO15" s="102"/>
      <c r="CP15" s="102"/>
    </row>
    <row r="16" spans="1:95">
      <c r="A16" s="280"/>
      <c r="B16" s="281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8"/>
      <c r="U16" s="228"/>
      <c r="V16" s="228"/>
      <c r="W16" s="228"/>
      <c r="X16" s="18"/>
      <c r="Y16" s="65"/>
      <c r="Z16" s="65"/>
      <c r="AA16" s="65"/>
      <c r="AB16" s="65"/>
      <c r="AC16" s="65"/>
      <c r="AG16" s="9"/>
      <c r="AH16" s="9"/>
      <c r="AI16" s="9"/>
      <c r="AK16" s="159"/>
      <c r="AL16" s="279"/>
      <c r="AM16" s="88"/>
      <c r="AN16" s="160"/>
      <c r="AO16" s="161"/>
      <c r="AP16" s="161"/>
      <c r="AQ16" s="161"/>
      <c r="AR16" s="162"/>
      <c r="AS16" s="161"/>
      <c r="AT16" s="161"/>
      <c r="AU16" s="161"/>
      <c r="AV16" s="162"/>
      <c r="AW16" s="102"/>
      <c r="AX16" s="102"/>
      <c r="AY16" s="102"/>
      <c r="AZ16" s="102"/>
      <c r="BA16" s="30"/>
      <c r="BB16" s="111"/>
      <c r="BC16" s="153"/>
      <c r="BD16" s="154"/>
      <c r="BE16" s="155"/>
      <c r="BF16" s="155"/>
      <c r="BG16" s="155"/>
      <c r="BH16" s="155"/>
      <c r="BI16" s="156"/>
      <c r="BJ16" s="156"/>
      <c r="BK16" s="156"/>
      <c r="BL16" s="102"/>
      <c r="BM16" s="102"/>
      <c r="BN16" s="102"/>
      <c r="BO16" s="102"/>
      <c r="BP16" s="102"/>
      <c r="BQ16" s="102"/>
      <c r="BR16" s="102"/>
      <c r="BS16" s="102"/>
      <c r="BT16" s="102"/>
      <c r="BU16" s="102"/>
      <c r="BV16" s="102"/>
      <c r="BW16" s="102"/>
      <c r="BX16" s="102"/>
      <c r="BY16" s="102"/>
      <c r="BZ16" s="102"/>
      <c r="CA16" s="102"/>
      <c r="CB16" s="102"/>
      <c r="CC16" s="102"/>
      <c r="CD16" s="102"/>
      <c r="CE16" s="102"/>
      <c r="CF16" s="102"/>
      <c r="CG16" s="102"/>
      <c r="CH16" s="102"/>
      <c r="CI16" s="102"/>
      <c r="CJ16" s="102"/>
      <c r="CK16" s="102"/>
      <c r="CL16" s="102"/>
      <c r="CM16" s="102"/>
      <c r="CN16" s="102"/>
      <c r="CO16" s="102"/>
      <c r="CP16" s="102"/>
    </row>
    <row r="17" spans="1:94">
      <c r="A17" s="282" t="s">
        <v>45</v>
      </c>
      <c r="B17" s="284">
        <v>7986.3</v>
      </c>
      <c r="C17" s="283">
        <v>0.115</v>
      </c>
      <c r="D17" s="283">
        <v>6.9000000000000006E-2</v>
      </c>
      <c r="E17" s="283">
        <v>5.2999999999999999E-2</v>
      </c>
      <c r="F17" s="283">
        <v>4.2000000000000003E-2</v>
      </c>
      <c r="G17" s="283">
        <v>3.3000000000000002E-2</v>
      </c>
      <c r="H17" s="283">
        <v>2.5000000000000001E-2</v>
      </c>
      <c r="I17" s="283">
        <v>1.9E-2</v>
      </c>
      <c r="J17" s="283">
        <v>6.8000000000000005E-2</v>
      </c>
      <c r="K17" s="283">
        <v>3.6999999999999998E-2</v>
      </c>
      <c r="L17" s="283">
        <v>2.8000000000000001E-2</v>
      </c>
      <c r="M17" s="283">
        <v>2.1000000000000001E-2</v>
      </c>
      <c r="N17" s="283">
        <v>1.6E-2</v>
      </c>
      <c r="O17" s="283">
        <v>1.0999999999999999E-2</v>
      </c>
      <c r="P17" s="283">
        <v>7.7000000000000002E-3</v>
      </c>
      <c r="Q17" s="228">
        <v>8.1203565860823286</v>
      </c>
      <c r="R17" s="228">
        <v>8.0032565380719536</v>
      </c>
      <c r="S17" s="228">
        <v>7.9277506718306716</v>
      </c>
      <c r="T17" s="228">
        <v>7.865705539051369</v>
      </c>
      <c r="U17" s="228">
        <v>7.8222801248224556</v>
      </c>
      <c r="V17" s="228">
        <v>7.7657057604256288</v>
      </c>
      <c r="W17" s="228">
        <v>7.7228701137834168</v>
      </c>
      <c r="X17" s="284">
        <v>2.6684910819716974</v>
      </c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79"/>
      <c r="AM17" s="228"/>
      <c r="AN17" s="160"/>
      <c r="AO17" s="161"/>
      <c r="AP17" s="161"/>
      <c r="AQ17" s="161"/>
      <c r="AR17" s="162"/>
      <c r="AS17" s="161"/>
      <c r="AT17" s="161"/>
      <c r="AU17" s="161"/>
      <c r="AV17" s="162"/>
      <c r="AW17" s="102"/>
      <c r="AX17" s="102"/>
      <c r="AY17" s="102"/>
      <c r="AZ17" s="102"/>
      <c r="BA17" s="30"/>
      <c r="BB17" s="111"/>
      <c r="BC17" s="153"/>
      <c r="BD17" s="154"/>
      <c r="BE17" s="155"/>
      <c r="BF17" s="155"/>
      <c r="BG17" s="155"/>
      <c r="BH17" s="155"/>
      <c r="BI17" s="156"/>
      <c r="BJ17" s="156"/>
      <c r="BK17" s="156"/>
      <c r="BL17" s="102"/>
      <c r="BM17" s="102"/>
      <c r="BN17" s="102"/>
      <c r="BO17" s="102"/>
      <c r="BP17" s="102"/>
      <c r="BQ17" s="102"/>
      <c r="BR17" s="102"/>
      <c r="BS17" s="102"/>
      <c r="BT17" s="102"/>
      <c r="BU17" s="102"/>
      <c r="BV17" s="102"/>
      <c r="BW17" s="102"/>
      <c r="BX17" s="102"/>
      <c r="BY17" s="102"/>
      <c r="BZ17" s="102"/>
      <c r="CA17" s="102"/>
      <c r="CB17" s="102"/>
      <c r="CC17" s="102"/>
      <c r="CD17" s="102"/>
      <c r="CE17" s="102"/>
      <c r="CF17" s="102"/>
      <c r="CG17" s="102"/>
      <c r="CH17" s="102"/>
      <c r="CI17" s="102"/>
      <c r="CJ17" s="102"/>
      <c r="CK17" s="102"/>
      <c r="CL17" s="102"/>
      <c r="CM17" s="102"/>
      <c r="CN17" s="102"/>
      <c r="CO17" s="102"/>
      <c r="CP17" s="102"/>
    </row>
    <row r="18" spans="1:94">
      <c r="A18" s="282" t="s">
        <v>49</v>
      </c>
      <c r="B18" s="284">
        <v>8287</v>
      </c>
      <c r="C18" s="283">
        <v>9.9000000000000005E-2</v>
      </c>
      <c r="D18" s="285">
        <v>0.06</v>
      </c>
      <c r="E18" s="283">
        <v>4.5999999999999999E-2</v>
      </c>
      <c r="F18" s="283">
        <v>3.5999999999999997E-2</v>
      </c>
      <c r="G18" s="283">
        <v>2.9000000000000001E-2</v>
      </c>
      <c r="H18" s="283">
        <v>2.1999999999999999E-2</v>
      </c>
      <c r="I18" s="283">
        <v>1.6E-2</v>
      </c>
      <c r="J18" s="283">
        <v>5.8000000000000003E-2</v>
      </c>
      <c r="K18" s="283">
        <v>3.2000000000000001E-2</v>
      </c>
      <c r="L18" s="283">
        <v>2.3E-2</v>
      </c>
      <c r="M18" s="283">
        <v>1.7000000000000001E-2</v>
      </c>
      <c r="N18" s="283">
        <v>1.2999999999999999E-2</v>
      </c>
      <c r="O18" s="283">
        <v>9.4999999999999998E-3</v>
      </c>
      <c r="P18" s="283">
        <v>6.4999999999999997E-3</v>
      </c>
      <c r="Q18" s="228">
        <v>7.6491936356278725</v>
      </c>
      <c r="R18" s="228">
        <v>7.5293509553595195</v>
      </c>
      <c r="S18" s="228">
        <v>7.4517895237763119</v>
      </c>
      <c r="T18" s="228">
        <v>7.385503732933782</v>
      </c>
      <c r="U18" s="228">
        <v>7.3250324920316912</v>
      </c>
      <c r="V18" s="228">
        <v>7.2500845988727942</v>
      </c>
      <c r="W18" s="228">
        <v>7.1943667863219583</v>
      </c>
      <c r="X18" s="284">
        <v>2.6539058137680791</v>
      </c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79"/>
      <c r="AM18" s="228"/>
      <c r="AN18" s="160"/>
      <c r="AO18" s="161"/>
      <c r="AP18" s="161"/>
      <c r="AQ18" s="161"/>
      <c r="AR18" s="162"/>
      <c r="AS18" s="161"/>
      <c r="AT18" s="161"/>
      <c r="AU18" s="161"/>
      <c r="AV18" s="162"/>
      <c r="AW18" s="102"/>
      <c r="AX18" s="102"/>
      <c r="AY18" s="102"/>
      <c r="AZ18" s="102"/>
      <c r="BA18" s="30"/>
      <c r="BB18" s="111"/>
      <c r="BC18" s="153"/>
      <c r="BD18" s="154"/>
      <c r="BE18" s="155"/>
      <c r="BF18" s="155"/>
      <c r="BG18" s="155"/>
      <c r="BH18" s="155"/>
      <c r="BI18" s="156"/>
      <c r="BJ18" s="156"/>
      <c r="BK18" s="156"/>
      <c r="BL18" s="102"/>
      <c r="BM18" s="102"/>
      <c r="BN18" s="102"/>
      <c r="BO18" s="102"/>
      <c r="BP18" s="102"/>
      <c r="BQ18" s="102"/>
      <c r="BR18" s="102"/>
      <c r="BS18" s="102"/>
      <c r="BT18" s="102"/>
      <c r="BU18" s="102"/>
      <c r="BV18" s="102"/>
      <c r="BW18" s="102"/>
      <c r="BX18" s="102"/>
      <c r="BY18" s="102"/>
      <c r="BZ18" s="102"/>
      <c r="CA18" s="102"/>
      <c r="CB18" s="102"/>
      <c r="CC18" s="102"/>
      <c r="CD18" s="102"/>
      <c r="CE18" s="102"/>
      <c r="CF18" s="102"/>
      <c r="CG18" s="102"/>
      <c r="CH18" s="102"/>
      <c r="CI18" s="102"/>
      <c r="CJ18" s="102"/>
      <c r="CK18" s="102"/>
      <c r="CL18" s="102"/>
      <c r="CM18" s="102"/>
      <c r="CN18" s="102"/>
      <c r="CO18" s="102"/>
      <c r="CP18" s="102"/>
    </row>
    <row r="19" spans="1:94">
      <c r="A19" s="282" t="s">
        <v>58</v>
      </c>
      <c r="B19" s="284">
        <v>8368</v>
      </c>
      <c r="C19" s="283">
        <v>9.35</v>
      </c>
      <c r="D19" s="283">
        <v>8.41</v>
      </c>
      <c r="E19" s="283">
        <v>7.89</v>
      </c>
      <c r="F19" s="283">
        <v>7.58</v>
      </c>
      <c r="G19" s="286">
        <v>7.3</v>
      </c>
      <c r="H19" s="283">
        <v>6.91</v>
      </c>
      <c r="I19" s="283">
        <v>6.64</v>
      </c>
      <c r="J19" s="283">
        <v>7.53</v>
      </c>
      <c r="K19" s="283">
        <v>6.75</v>
      </c>
      <c r="L19" s="283">
        <v>6.31</v>
      </c>
      <c r="M19" s="283">
        <v>6.05</v>
      </c>
      <c r="N19" s="283">
        <v>5.83</v>
      </c>
      <c r="O19" s="286">
        <v>5.5</v>
      </c>
      <c r="P19" s="283">
        <v>5.28</v>
      </c>
      <c r="Q19" s="228">
        <v>12.840788367424203</v>
      </c>
      <c r="R19" s="228">
        <v>12.707178679347845</v>
      </c>
      <c r="S19" s="228">
        <v>12.622746042899275</v>
      </c>
      <c r="T19" s="228">
        <v>12.564379785043309</v>
      </c>
      <c r="U19" s="228">
        <v>12.514508314430492</v>
      </c>
      <c r="V19" s="228">
        <v>12.447953171417435</v>
      </c>
      <c r="W19" s="228">
        <v>12.392696874189008</v>
      </c>
      <c r="X19" s="284">
        <v>2.6373710193588131</v>
      </c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79"/>
      <c r="AM19" s="228"/>
      <c r="AN19" s="160"/>
      <c r="AO19" s="161"/>
      <c r="AP19" s="161"/>
      <c r="AQ19" s="161"/>
      <c r="AR19" s="162"/>
      <c r="AS19" s="161"/>
      <c r="AT19" s="161"/>
      <c r="AU19" s="161"/>
      <c r="AV19" s="162"/>
      <c r="AW19" s="102"/>
      <c r="AX19" s="102"/>
      <c r="AY19" s="102"/>
      <c r="AZ19" s="102"/>
      <c r="BA19" s="30"/>
      <c r="BB19" s="111"/>
      <c r="BC19" s="153"/>
      <c r="BD19" s="154"/>
      <c r="BE19" s="155"/>
      <c r="BF19" s="155"/>
      <c r="BG19" s="155"/>
      <c r="BH19" s="155"/>
      <c r="BI19" s="156"/>
      <c r="BJ19" s="156"/>
      <c r="BK19" s="156"/>
      <c r="BL19" s="102"/>
      <c r="BM19" s="102"/>
      <c r="BN19" s="102"/>
      <c r="BO19" s="102"/>
      <c r="BP19" s="102"/>
      <c r="BQ19" s="102"/>
      <c r="BR19" s="102"/>
      <c r="BS19" s="102"/>
      <c r="BT19" s="102"/>
      <c r="BU19" s="102"/>
      <c r="BV19" s="102"/>
      <c r="BW19" s="102"/>
      <c r="BX19" s="102"/>
      <c r="BY19" s="102"/>
      <c r="BZ19" s="102"/>
      <c r="CA19" s="102"/>
      <c r="CB19" s="102"/>
      <c r="CC19" s="102"/>
      <c r="CD19" s="102"/>
      <c r="CE19" s="102"/>
      <c r="CF19" s="102"/>
      <c r="CG19" s="102"/>
      <c r="CH19" s="102"/>
      <c r="CI19" s="102"/>
      <c r="CJ19" s="102"/>
      <c r="CK19" s="102"/>
      <c r="CL19" s="102"/>
      <c r="CM19" s="102"/>
      <c r="CN19" s="102"/>
      <c r="CO19" s="102"/>
      <c r="CP19" s="102"/>
    </row>
    <row r="20" spans="1:94">
      <c r="A20" s="282" t="s">
        <v>65</v>
      </c>
      <c r="B20" s="284">
        <v>8414.6</v>
      </c>
      <c r="C20" s="283">
        <v>109</v>
      </c>
      <c r="D20" s="283">
        <v>103</v>
      </c>
      <c r="E20" s="283">
        <v>99.7</v>
      </c>
      <c r="F20" s="283">
        <v>97.3</v>
      </c>
      <c r="G20" s="283">
        <v>95.6</v>
      </c>
      <c r="H20" s="283">
        <v>92.7</v>
      </c>
      <c r="I20" s="283">
        <v>90.1</v>
      </c>
      <c r="J20" s="283">
        <v>97.1</v>
      </c>
      <c r="K20" s="283">
        <v>91.9</v>
      </c>
      <c r="L20" s="283">
        <v>88.8</v>
      </c>
      <c r="M20" s="283">
        <v>86.5</v>
      </c>
      <c r="N20" s="283">
        <v>85.1</v>
      </c>
      <c r="O20" s="283">
        <v>82.3</v>
      </c>
      <c r="P20" s="283">
        <v>79.900000000000006</v>
      </c>
      <c r="Q20" s="228">
        <v>13.948055402240717</v>
      </c>
      <c r="R20" s="228">
        <v>13.824218397546382</v>
      </c>
      <c r="S20" s="228">
        <v>13.737706482149964</v>
      </c>
      <c r="T20" s="228">
        <v>13.676634645791893</v>
      </c>
      <c r="U20" s="228">
        <v>13.623432375137295</v>
      </c>
      <c r="V20" s="228">
        <v>13.550856884419895</v>
      </c>
      <c r="W20" s="228">
        <v>13.502861940765118</v>
      </c>
      <c r="X20" s="284">
        <v>2.630366817208373</v>
      </c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79"/>
      <c r="AM20" s="228"/>
      <c r="AN20" s="160"/>
      <c r="AO20" s="161"/>
      <c r="AP20" s="161"/>
      <c r="AQ20" s="161"/>
      <c r="AR20" s="162"/>
      <c r="AS20" s="161"/>
      <c r="AT20" s="161"/>
      <c r="AU20" s="161"/>
      <c r="AV20" s="162"/>
      <c r="AW20" s="102"/>
      <c r="AX20" s="102"/>
      <c r="AY20" s="102"/>
      <c r="AZ20" s="102"/>
      <c r="BA20" s="30"/>
      <c r="BB20" s="111"/>
      <c r="BC20" s="153"/>
      <c r="BD20" s="154"/>
      <c r="BE20" s="155"/>
      <c r="BF20" s="155"/>
      <c r="BG20" s="155"/>
      <c r="BH20" s="155"/>
      <c r="BI20" s="156"/>
      <c r="BJ20" s="156"/>
      <c r="BK20" s="156"/>
      <c r="BL20" s="102"/>
      <c r="BM20" s="102"/>
      <c r="BN20" s="102"/>
      <c r="BO20" s="102"/>
      <c r="BP20" s="102"/>
      <c r="BQ20" s="102"/>
      <c r="BR20" s="102"/>
      <c r="BS20" s="102"/>
      <c r="BT20" s="102"/>
      <c r="BU20" s="102"/>
      <c r="BV20" s="102"/>
      <c r="BW20" s="102"/>
      <c r="BX20" s="102"/>
      <c r="BY20" s="102"/>
      <c r="BZ20" s="102"/>
      <c r="CA20" s="102"/>
      <c r="CB20" s="102"/>
      <c r="CC20" s="102"/>
      <c r="CD20" s="102"/>
      <c r="CE20" s="102"/>
      <c r="CF20" s="102"/>
      <c r="CG20" s="102"/>
      <c r="CH20" s="102"/>
      <c r="CI20" s="102"/>
      <c r="CJ20" s="102"/>
      <c r="CK20" s="102"/>
      <c r="CL20" s="102"/>
      <c r="CM20" s="102"/>
      <c r="CN20" s="102"/>
      <c r="CO20" s="102"/>
      <c r="CP20" s="102"/>
    </row>
    <row r="21" spans="1:94">
      <c r="A21" s="282" t="s">
        <v>56</v>
      </c>
      <c r="B21" s="284">
        <v>8481.5</v>
      </c>
      <c r="C21" s="283">
        <v>0.253</v>
      </c>
      <c r="D21" s="283">
        <v>0.183</v>
      </c>
      <c r="E21" s="283">
        <v>0.14199999999999999</v>
      </c>
      <c r="F21" s="283">
        <v>0.124</v>
      </c>
      <c r="G21" s="283">
        <v>0.109</v>
      </c>
      <c r="H21" s="283">
        <v>8.5000000000000006E-2</v>
      </c>
      <c r="I21" s="283">
        <v>7.1999999999999995E-2</v>
      </c>
      <c r="J21" s="283">
        <v>0.16700000000000001</v>
      </c>
      <c r="K21" s="283">
        <v>0.11600000000000001</v>
      </c>
      <c r="L21" s="283">
        <v>8.6999999999999994E-2</v>
      </c>
      <c r="M21" s="283">
        <v>7.4999999999999997E-2</v>
      </c>
      <c r="N21" s="283">
        <v>6.4000000000000001E-2</v>
      </c>
      <c r="O21" s="283">
        <v>4.8000000000000001E-2</v>
      </c>
      <c r="P21" s="285">
        <v>0.04</v>
      </c>
      <c r="Q21" s="228">
        <v>9.1430150408794564</v>
      </c>
      <c r="R21" s="228">
        <v>9.0185860696996301</v>
      </c>
      <c r="S21" s="228">
        <v>8.9343160968849151</v>
      </c>
      <c r="T21" s="228">
        <v>8.8802065888039987</v>
      </c>
      <c r="U21" s="228">
        <v>8.835675228360877</v>
      </c>
      <c r="V21" s="228">
        <v>8.7668656649123378</v>
      </c>
      <c r="W21" s="228">
        <v>8.717088743389164</v>
      </c>
      <c r="X21" s="284">
        <v>2.6506270400268854</v>
      </c>
      <c r="Y21" s="228"/>
      <c r="Z21" s="228"/>
      <c r="AA21" s="228"/>
      <c r="AB21" s="228"/>
      <c r="AC21" s="228"/>
      <c r="AD21" s="228"/>
      <c r="AE21" s="228"/>
      <c r="AF21" s="228"/>
      <c r="AG21" s="228"/>
      <c r="AH21" s="228"/>
      <c r="AI21" s="228"/>
      <c r="AJ21" s="228"/>
      <c r="AK21" s="228"/>
      <c r="AL21" s="279"/>
      <c r="AM21" s="228"/>
      <c r="AN21" s="160"/>
      <c r="AO21" s="161"/>
      <c r="AP21" s="161"/>
      <c r="AQ21" s="161"/>
      <c r="AR21" s="162"/>
      <c r="AS21" s="161"/>
      <c r="AT21" s="161"/>
      <c r="AU21" s="161"/>
      <c r="AV21" s="162"/>
      <c r="AW21" s="102"/>
      <c r="AX21" s="102"/>
      <c r="AY21" s="102"/>
      <c r="AZ21" s="102"/>
      <c r="BA21" s="30"/>
      <c r="BB21" s="111"/>
      <c r="BC21" s="153"/>
      <c r="BD21" s="154"/>
      <c r="BE21" s="155"/>
      <c r="BF21" s="155"/>
      <c r="BG21" s="155"/>
      <c r="BH21" s="155"/>
      <c r="BI21" s="156"/>
      <c r="BJ21" s="156"/>
      <c r="BK21" s="156"/>
      <c r="BL21" s="102"/>
      <c r="BM21" s="102"/>
      <c r="BN21" s="102"/>
      <c r="BO21" s="102"/>
      <c r="BP21" s="102"/>
      <c r="BQ21" s="102"/>
      <c r="BR21" s="102"/>
      <c r="BS21" s="102"/>
      <c r="BT21" s="102"/>
      <c r="BU21" s="102"/>
      <c r="BV21" s="102"/>
      <c r="BW21" s="102"/>
      <c r="BX21" s="102"/>
      <c r="BY21" s="102"/>
      <c r="BZ21" s="102"/>
      <c r="CA21" s="102"/>
      <c r="CB21" s="102"/>
      <c r="CC21" s="102"/>
      <c r="CD21" s="102"/>
      <c r="CE21" s="102"/>
      <c r="CF21" s="102"/>
      <c r="CG21" s="102"/>
      <c r="CH21" s="102"/>
      <c r="CI21" s="102"/>
      <c r="CJ21" s="102"/>
      <c r="CK21" s="102"/>
      <c r="CL21" s="102"/>
      <c r="CM21" s="102"/>
      <c r="CN21" s="102"/>
      <c r="CO21" s="102"/>
      <c r="CP21" s="102"/>
    </row>
    <row r="22" spans="1:94">
      <c r="A22" s="282" t="s">
        <v>73</v>
      </c>
      <c r="B22" s="284">
        <v>8632.2999999999993</v>
      </c>
      <c r="C22" s="283">
        <v>1.0999999999999999E-2</v>
      </c>
      <c r="D22" s="283">
        <v>7.7999999999999996E-3</v>
      </c>
      <c r="E22" s="283">
        <v>5.4999999999999997E-3</v>
      </c>
      <c r="F22" s="283">
        <v>4.5999999999999999E-3</v>
      </c>
      <c r="G22" s="283">
        <v>3.8999999999999998E-3</v>
      </c>
      <c r="H22" s="283">
        <v>2.8E-3</v>
      </c>
      <c r="I22" s="283">
        <v>2.0999999999999999E-3</v>
      </c>
      <c r="J22" s="283">
        <v>4.1999999999999997E-3</v>
      </c>
      <c r="K22" s="283">
        <v>2.5999999999999999E-3</v>
      </c>
      <c r="L22" s="283">
        <v>1.6999999999999999E-3</v>
      </c>
      <c r="M22" s="283">
        <v>1.4E-3</v>
      </c>
      <c r="N22" s="283">
        <v>1.1000000000000001E-3</v>
      </c>
      <c r="O22" s="283">
        <v>6.9999999999999999E-4</v>
      </c>
      <c r="P22" s="283">
        <v>5.0000000000000001E-4</v>
      </c>
      <c r="Q22" s="228">
        <v>3.9226816647818268</v>
      </c>
      <c r="R22" s="228">
        <v>3.8076017945752145</v>
      </c>
      <c r="S22" s="228">
        <v>3.7342117533375916</v>
      </c>
      <c r="T22" s="228">
        <v>3.6774478067658678</v>
      </c>
      <c r="U22" s="228">
        <v>3.6271458903486771</v>
      </c>
      <c r="V22" s="228">
        <v>3.5533832995708425</v>
      </c>
      <c r="W22" s="228">
        <v>3.5048148841661138</v>
      </c>
      <c r="X22" s="284">
        <v>2.6864433092480988</v>
      </c>
      <c r="Y22" s="228"/>
      <c r="Z22" s="228"/>
      <c r="AA22" s="228"/>
      <c r="AB22" s="228"/>
      <c r="AC22" s="228"/>
      <c r="AD22" s="228"/>
      <c r="AE22" s="228"/>
      <c r="AF22" s="228"/>
      <c r="AG22" s="228"/>
      <c r="AH22" s="228"/>
      <c r="AI22" s="228"/>
      <c r="AJ22" s="228"/>
      <c r="AK22" s="228"/>
      <c r="AL22" s="279"/>
      <c r="AM22" s="228"/>
      <c r="AN22" s="160"/>
      <c r="AO22" s="161"/>
      <c r="AP22" s="161"/>
      <c r="AQ22" s="161"/>
      <c r="AR22" s="162"/>
      <c r="AS22" s="161"/>
      <c r="AT22" s="161"/>
      <c r="AU22" s="161"/>
      <c r="AV22" s="162"/>
      <c r="AW22" s="102"/>
      <c r="AX22" s="102"/>
      <c r="AY22" s="102"/>
      <c r="AZ22" s="102"/>
      <c r="BA22" s="30"/>
      <c r="BB22" s="111"/>
      <c r="BC22" s="153"/>
      <c r="BD22" s="154"/>
      <c r="BE22" s="155"/>
      <c r="BF22" s="155"/>
      <c r="BG22" s="155"/>
      <c r="BH22" s="155"/>
      <c r="BI22" s="156"/>
      <c r="BJ22" s="156"/>
      <c r="BK22" s="156"/>
      <c r="BL22" s="102"/>
      <c r="BM22" s="102"/>
      <c r="BN22" s="102"/>
      <c r="BO22" s="102"/>
      <c r="BP22" s="102"/>
      <c r="BQ22" s="102"/>
      <c r="BR22" s="102"/>
      <c r="BS22" s="102"/>
      <c r="BT22" s="102"/>
      <c r="BU22" s="102"/>
      <c r="BV22" s="102"/>
      <c r="BW22" s="102"/>
      <c r="BX22" s="102"/>
      <c r="BY22" s="102"/>
      <c r="BZ22" s="102"/>
      <c r="CA22" s="102"/>
      <c r="CB22" s="102"/>
      <c r="CC22" s="102"/>
      <c r="CD22" s="102"/>
      <c r="CE22" s="102"/>
      <c r="CF22" s="102"/>
      <c r="CG22" s="102"/>
      <c r="CH22" s="102"/>
      <c r="CI22" s="102"/>
      <c r="CJ22" s="102"/>
      <c r="CK22" s="102"/>
      <c r="CL22" s="102"/>
      <c r="CM22" s="102"/>
      <c r="CN22" s="102"/>
      <c r="CO22" s="102"/>
      <c r="CP22" s="102"/>
    </row>
    <row r="23" spans="1:94">
      <c r="A23" s="282"/>
      <c r="B23" s="284"/>
      <c r="C23" s="287"/>
      <c r="D23" s="287"/>
      <c r="E23" s="287"/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28"/>
      <c r="R23" s="228"/>
      <c r="S23" s="228"/>
      <c r="T23" s="228"/>
      <c r="U23" s="228"/>
      <c r="V23" s="228"/>
      <c r="W23" s="228"/>
      <c r="X23" s="284"/>
      <c r="Y23" s="228"/>
      <c r="Z23" s="65"/>
      <c r="AA23" s="65"/>
      <c r="AC23" s="228"/>
      <c r="AF23" s="288"/>
      <c r="AG23" s="12"/>
      <c r="AH23" s="288"/>
      <c r="AI23" s="12"/>
      <c r="AK23" s="159"/>
      <c r="AL23" s="279"/>
      <c r="AM23" s="88"/>
      <c r="AN23" s="160"/>
      <c r="AO23" s="161"/>
      <c r="AP23" s="161"/>
      <c r="AQ23" s="161"/>
      <c r="AR23" s="162"/>
      <c r="AS23" s="161"/>
      <c r="AT23" s="161"/>
      <c r="AU23" s="161"/>
      <c r="AV23" s="162"/>
      <c r="AW23" s="102"/>
      <c r="AX23" s="102"/>
      <c r="AY23" s="102"/>
      <c r="AZ23" s="102"/>
      <c r="BA23" s="30"/>
      <c r="BB23" s="111"/>
      <c r="BC23" s="153"/>
      <c r="BD23" s="154"/>
      <c r="BE23" s="155"/>
      <c r="BF23" s="155"/>
      <c r="BG23" s="155"/>
      <c r="BH23" s="155"/>
      <c r="BI23" s="156"/>
      <c r="BJ23" s="156"/>
      <c r="BK23" s="156"/>
      <c r="BL23" s="102"/>
      <c r="BM23" s="102"/>
      <c r="BN23" s="102"/>
      <c r="BO23" s="102"/>
      <c r="BP23" s="102"/>
      <c r="BQ23" s="102"/>
      <c r="BR23" s="102"/>
      <c r="BS23" s="102"/>
      <c r="BT23" s="102"/>
      <c r="BU23" s="102"/>
      <c r="BV23" s="102"/>
      <c r="BW23" s="102"/>
      <c r="BX23" s="102"/>
      <c r="BY23" s="102"/>
      <c r="BZ23" s="102"/>
      <c r="CA23" s="102"/>
      <c r="CB23" s="102"/>
      <c r="CC23" s="102"/>
      <c r="CD23" s="102"/>
      <c r="CE23" s="102"/>
      <c r="CF23" s="102"/>
      <c r="CG23" s="102"/>
      <c r="CH23" s="102"/>
      <c r="CI23" s="102"/>
      <c r="CJ23" s="102"/>
      <c r="CK23" s="102"/>
      <c r="CL23" s="102"/>
      <c r="CM23" s="102"/>
      <c r="CN23" s="102"/>
      <c r="CO23" s="102"/>
      <c r="CP23" s="102"/>
    </row>
    <row r="24" spans="1:94">
      <c r="A24" s="282"/>
      <c r="B24" s="289" t="s">
        <v>15</v>
      </c>
      <c r="C24" s="283">
        <f t="shared" ref="C24:P24" si="0">ROUND(AVERAGE(C17:C22),1)</f>
        <v>19.8</v>
      </c>
      <c r="D24" s="283">
        <f t="shared" si="0"/>
        <v>18.600000000000001</v>
      </c>
      <c r="E24" s="283">
        <f t="shared" si="0"/>
        <v>18</v>
      </c>
      <c r="F24" s="283">
        <f t="shared" si="0"/>
        <v>17.5</v>
      </c>
      <c r="G24" s="283">
        <f t="shared" si="0"/>
        <v>17.2</v>
      </c>
      <c r="H24" s="283">
        <f t="shared" si="0"/>
        <v>16.600000000000001</v>
      </c>
      <c r="I24" s="283">
        <f t="shared" si="0"/>
        <v>16.100000000000001</v>
      </c>
      <c r="J24" s="283">
        <f t="shared" si="0"/>
        <v>17.5</v>
      </c>
      <c r="K24" s="283">
        <f t="shared" si="0"/>
        <v>16.5</v>
      </c>
      <c r="L24" s="283">
        <f t="shared" si="0"/>
        <v>15.9</v>
      </c>
      <c r="M24" s="283">
        <f t="shared" si="0"/>
        <v>15.4</v>
      </c>
      <c r="N24" s="283">
        <f t="shared" si="0"/>
        <v>15.2</v>
      </c>
      <c r="O24" s="283">
        <f t="shared" si="0"/>
        <v>14.6</v>
      </c>
      <c r="P24" s="283">
        <f t="shared" si="0"/>
        <v>14.2</v>
      </c>
      <c r="Q24" s="228">
        <f t="shared" ref="Q24:X24" si="1">AVERAGE(Q17:Q22)</f>
        <v>9.2706817828394001</v>
      </c>
      <c r="R24" s="228">
        <f t="shared" si="1"/>
        <v>9.1483654057667572</v>
      </c>
      <c r="S24" s="228">
        <f t="shared" si="1"/>
        <v>9.0680867618131202</v>
      </c>
      <c r="T24" s="228">
        <f t="shared" si="1"/>
        <v>9.00831301639837</v>
      </c>
      <c r="U24" s="228">
        <f t="shared" si="1"/>
        <v>8.9580124041885814</v>
      </c>
      <c r="V24" s="228">
        <f t="shared" si="1"/>
        <v>8.8891415632698223</v>
      </c>
      <c r="W24" s="228">
        <f t="shared" si="1"/>
        <v>8.8391165571024644</v>
      </c>
      <c r="X24" s="284">
        <f t="shared" si="1"/>
        <v>2.6545341802636577</v>
      </c>
      <c r="Y24" s="290"/>
      <c r="Z24" s="290"/>
      <c r="AA24" s="291"/>
      <c r="AB24" s="291"/>
      <c r="AC24" s="292"/>
      <c r="AD24" s="293"/>
      <c r="AE24" s="115"/>
      <c r="AF24" s="100"/>
      <c r="AG24" s="9"/>
      <c r="AH24" s="9"/>
      <c r="AI24" s="9"/>
      <c r="AK24" s="115"/>
      <c r="AL24" s="294"/>
      <c r="AM24" s="115"/>
      <c r="AN24" s="115"/>
      <c r="AO24" s="115"/>
      <c r="AP24" s="115"/>
      <c r="AQ24" s="115"/>
      <c r="AR24" s="115"/>
      <c r="AS24" s="295"/>
      <c r="AU24" s="296"/>
      <c r="AV24" s="297"/>
      <c r="AW24" s="102"/>
      <c r="AX24" s="101"/>
      <c r="AY24" s="102"/>
      <c r="AZ24" s="102"/>
      <c r="BA24" s="297"/>
      <c r="BB24" s="101"/>
      <c r="BC24" s="298"/>
      <c r="BD24" s="299"/>
      <c r="BE24" s="300"/>
      <c r="BF24" s="301"/>
      <c r="BG24" s="298"/>
      <c r="BH24" s="302"/>
      <c r="BI24" s="301"/>
      <c r="BJ24" s="301"/>
      <c r="BK24" s="301"/>
      <c r="BL24" s="102"/>
      <c r="BM24" s="102"/>
      <c r="BN24" s="102"/>
      <c r="BO24" s="102"/>
      <c r="BP24" s="102"/>
      <c r="BQ24" s="102"/>
      <c r="BR24" s="102"/>
      <c r="BS24" s="102"/>
      <c r="BT24" s="102"/>
      <c r="BU24" s="102"/>
      <c r="BV24" s="102"/>
      <c r="BW24" s="102"/>
      <c r="BX24" s="102"/>
      <c r="BY24" s="102"/>
      <c r="BZ24" s="102"/>
      <c r="CA24" s="102"/>
      <c r="CB24" s="102"/>
      <c r="CC24" s="102"/>
      <c r="CD24" s="102"/>
      <c r="CE24" s="102"/>
      <c r="CF24" s="102"/>
      <c r="CG24" s="102"/>
      <c r="CH24" s="102"/>
      <c r="CI24" s="102"/>
      <c r="CJ24" s="102"/>
      <c r="CK24" s="102"/>
      <c r="CL24" s="102"/>
      <c r="CM24" s="102"/>
      <c r="CN24" s="102"/>
      <c r="CO24" s="102"/>
      <c r="CP24" s="102"/>
    </row>
    <row r="25" spans="1:94">
      <c r="A25" s="225"/>
      <c r="B25" s="225"/>
      <c r="C25" s="303"/>
      <c r="D25" s="303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225"/>
      <c r="U25" s="304"/>
      <c r="V25" s="304"/>
      <c r="W25" s="304"/>
      <c r="X25" s="290"/>
      <c r="Y25" s="291"/>
      <c r="Z25" s="291"/>
      <c r="AA25" s="292"/>
      <c r="AB25" s="293"/>
      <c r="AC25" s="115"/>
      <c r="AD25" s="100"/>
      <c r="AE25" s="9"/>
      <c r="AF25" s="9"/>
      <c r="AG25" s="9"/>
      <c r="AI25" s="115"/>
      <c r="AJ25" s="294"/>
      <c r="AK25" s="115"/>
      <c r="AL25" s="115"/>
      <c r="AM25" s="115"/>
      <c r="AN25" s="115"/>
      <c r="AO25" s="115"/>
      <c r="AP25" s="115"/>
      <c r="AQ25" s="295"/>
      <c r="AS25" s="296"/>
      <c r="AT25" s="297"/>
      <c r="AU25" s="102"/>
      <c r="AV25" s="101"/>
      <c r="AW25" s="102"/>
      <c r="AX25" s="102"/>
      <c r="AY25" s="297"/>
      <c r="AZ25" s="101"/>
      <c r="BA25" s="298"/>
      <c r="BB25" s="299"/>
      <c r="BC25" s="300"/>
      <c r="BD25" s="301"/>
      <c r="BE25" s="298"/>
      <c r="BF25" s="302"/>
      <c r="BG25" s="301"/>
      <c r="BH25" s="301"/>
      <c r="BI25" s="301"/>
      <c r="BJ25" s="102"/>
      <c r="BK25" s="102"/>
      <c r="BL25" s="102"/>
      <c r="BM25" s="102"/>
      <c r="BN25" s="102"/>
      <c r="BO25" s="102"/>
      <c r="BP25" s="102"/>
      <c r="BQ25" s="102"/>
      <c r="BR25" s="102"/>
      <c r="BS25" s="102"/>
      <c r="BT25" s="102"/>
      <c r="BU25" s="102"/>
      <c r="BV25" s="102"/>
      <c r="BW25" s="102"/>
      <c r="BX25" s="102"/>
      <c r="BY25" s="102"/>
      <c r="BZ25" s="102"/>
      <c r="CA25" s="102"/>
      <c r="CB25" s="102"/>
      <c r="CC25" s="102"/>
      <c r="CD25" s="102"/>
      <c r="CE25" s="102"/>
      <c r="CF25" s="102"/>
      <c r="CG25" s="102"/>
      <c r="CH25" s="102"/>
      <c r="CI25" s="102"/>
      <c r="CJ25" s="102"/>
      <c r="CK25" s="102"/>
      <c r="CL25" s="102"/>
      <c r="CM25" s="102"/>
      <c r="CN25" s="102"/>
    </row>
    <row r="26" spans="1:94">
      <c r="A26" s="251"/>
      <c r="B26" s="252"/>
      <c r="C26" s="253" t="s">
        <v>80</v>
      </c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4"/>
      <c r="P26" s="254"/>
      <c r="Q26" s="255" t="s">
        <v>0</v>
      </c>
      <c r="R26" s="256"/>
      <c r="S26" s="256"/>
      <c r="T26" s="256"/>
      <c r="U26" s="256"/>
      <c r="V26" s="256"/>
      <c r="W26" s="305"/>
      <c r="X26" s="18"/>
      <c r="Y26" s="229"/>
      <c r="Z26" s="290"/>
      <c r="AA26" s="291"/>
      <c r="AB26" s="291"/>
      <c r="AC26" s="292"/>
      <c r="AD26" s="293"/>
      <c r="AE26" s="115"/>
      <c r="AF26" s="100"/>
      <c r="AG26" s="9"/>
      <c r="AH26" s="9"/>
      <c r="AI26" s="9"/>
      <c r="AK26" s="115"/>
      <c r="AL26" s="294"/>
      <c r="AM26" s="115"/>
      <c r="AN26" s="115"/>
      <c r="AO26" s="115"/>
      <c r="AP26" s="115"/>
      <c r="AQ26" s="115"/>
      <c r="AR26" s="115"/>
      <c r="AS26" s="295"/>
      <c r="AU26" s="296"/>
      <c r="AV26" s="297"/>
      <c r="AW26" s="102"/>
      <c r="AX26" s="101"/>
      <c r="AY26" s="102"/>
      <c r="AZ26" s="102"/>
      <c r="BA26" s="297"/>
      <c r="BB26" s="101"/>
      <c r="BC26" s="298"/>
      <c r="BD26" s="299"/>
      <c r="BE26" s="300"/>
      <c r="BF26" s="301"/>
      <c r="BG26" s="298"/>
      <c r="BH26" s="302"/>
      <c r="BI26" s="301"/>
      <c r="BJ26" s="301"/>
      <c r="BK26" s="301"/>
      <c r="BL26" s="102"/>
      <c r="BM26" s="102"/>
      <c r="BN26" s="102"/>
      <c r="BO26" s="102"/>
      <c r="BP26" s="102"/>
      <c r="BQ26" s="102"/>
      <c r="BR26" s="102"/>
      <c r="BS26" s="102"/>
      <c r="BT26" s="102"/>
      <c r="BU26" s="102"/>
      <c r="BV26" s="102"/>
      <c r="BW26" s="102"/>
      <c r="BX26" s="102"/>
      <c r="BY26" s="102"/>
      <c r="BZ26" s="102"/>
      <c r="CA26" s="102"/>
      <c r="CB26" s="102"/>
      <c r="CC26" s="102"/>
      <c r="CD26" s="102"/>
      <c r="CE26" s="102"/>
      <c r="CF26" s="102"/>
      <c r="CG26" s="102"/>
      <c r="CH26" s="102"/>
      <c r="CI26" s="102"/>
      <c r="CJ26" s="102"/>
      <c r="CK26" s="102"/>
      <c r="CL26" s="102"/>
      <c r="CM26" s="102"/>
      <c r="CN26" s="102"/>
      <c r="CO26" s="102"/>
      <c r="CP26" s="102"/>
    </row>
    <row r="27" spans="1:94">
      <c r="A27" s="259"/>
      <c r="B27" s="260" t="s">
        <v>3</v>
      </c>
      <c r="C27" s="306" t="s">
        <v>81</v>
      </c>
      <c r="D27" s="262"/>
      <c r="E27" s="262"/>
      <c r="F27" s="262"/>
      <c r="G27" s="262"/>
      <c r="H27" s="262"/>
      <c r="I27" s="262"/>
      <c r="J27" s="262"/>
      <c r="K27" s="262"/>
      <c r="L27" s="262"/>
      <c r="M27" s="262"/>
      <c r="N27" s="263"/>
      <c r="O27" s="264"/>
      <c r="P27" s="265"/>
      <c r="Q27" s="266" t="s">
        <v>82</v>
      </c>
      <c r="R27" s="267"/>
      <c r="S27" s="267"/>
      <c r="T27" s="307"/>
      <c r="U27" s="307"/>
      <c r="V27" s="267"/>
      <c r="W27" s="307"/>
      <c r="X27" s="18"/>
      <c r="Y27" s="229"/>
      <c r="Z27" s="290"/>
      <c r="AA27" s="291"/>
      <c r="AB27" s="291"/>
      <c r="AC27" s="292"/>
      <c r="AD27" s="293"/>
      <c r="AE27" s="115"/>
      <c r="AF27" s="100"/>
      <c r="AG27" s="9"/>
      <c r="AH27" s="9"/>
      <c r="AI27" s="9"/>
      <c r="AK27" s="115"/>
      <c r="AL27" s="294"/>
      <c r="AM27" s="115"/>
      <c r="AN27" s="115"/>
      <c r="AO27" s="115"/>
      <c r="AP27" s="115"/>
      <c r="AQ27" s="115"/>
      <c r="AR27" s="115"/>
      <c r="AS27" s="295"/>
      <c r="AU27" s="296"/>
      <c r="AV27" s="297"/>
      <c r="AW27" s="102"/>
      <c r="AX27" s="101"/>
      <c r="AY27" s="102"/>
      <c r="AZ27" s="102"/>
      <c r="BA27" s="297"/>
      <c r="BB27" s="101"/>
      <c r="BC27" s="298"/>
      <c r="BD27" s="299"/>
      <c r="BE27" s="300"/>
      <c r="BF27" s="301"/>
      <c r="BG27" s="298"/>
      <c r="BH27" s="302"/>
      <c r="BI27" s="301"/>
      <c r="BJ27" s="301"/>
      <c r="BK27" s="301"/>
      <c r="BL27" s="102"/>
      <c r="BM27" s="102"/>
      <c r="BN27" s="102"/>
      <c r="BO27" s="102"/>
      <c r="BP27" s="102"/>
      <c r="BQ27" s="102"/>
      <c r="BR27" s="102"/>
      <c r="BS27" s="102"/>
      <c r="BT27" s="102"/>
      <c r="BU27" s="102"/>
      <c r="BV27" s="102"/>
      <c r="BW27" s="102"/>
      <c r="BX27" s="102"/>
      <c r="BY27" s="102"/>
      <c r="BZ27" s="102"/>
      <c r="CA27" s="102"/>
      <c r="CB27" s="102"/>
      <c r="CC27" s="102"/>
      <c r="CD27" s="102"/>
      <c r="CE27" s="102"/>
      <c r="CF27" s="102"/>
      <c r="CG27" s="102"/>
      <c r="CH27" s="102"/>
      <c r="CI27" s="102"/>
      <c r="CJ27" s="102"/>
      <c r="CK27" s="102"/>
      <c r="CL27" s="102"/>
      <c r="CM27" s="102"/>
      <c r="CN27" s="102"/>
      <c r="CO27" s="102"/>
      <c r="CP27" s="102"/>
    </row>
    <row r="28" spans="1:94">
      <c r="A28" s="259" t="s">
        <v>3</v>
      </c>
      <c r="B28" s="260" t="s">
        <v>7</v>
      </c>
      <c r="C28" s="269" t="s">
        <v>8</v>
      </c>
      <c r="D28" s="270"/>
      <c r="E28" s="270"/>
      <c r="F28" s="270"/>
      <c r="G28" s="270"/>
      <c r="H28" s="270"/>
      <c r="I28" s="270"/>
      <c r="J28" s="269" t="s">
        <v>9</v>
      </c>
      <c r="K28" s="269"/>
      <c r="L28" s="269"/>
      <c r="M28" s="269"/>
      <c r="N28" s="271"/>
      <c r="O28" s="271"/>
      <c r="P28" s="271"/>
      <c r="Q28" s="308" t="s">
        <v>83</v>
      </c>
      <c r="R28" s="273"/>
      <c r="S28" s="273"/>
      <c r="T28" s="274"/>
      <c r="U28" s="275"/>
      <c r="V28" s="272"/>
      <c r="W28" s="274"/>
      <c r="X28" s="18"/>
      <c r="Y28" s="229"/>
      <c r="Z28" s="290"/>
      <c r="AA28" s="291"/>
      <c r="AB28" s="291"/>
      <c r="AC28" s="292"/>
      <c r="AD28" s="293"/>
      <c r="AE28" s="115"/>
      <c r="AF28" s="100"/>
      <c r="AG28" s="9"/>
      <c r="AI28" s="9"/>
      <c r="AK28" s="115"/>
      <c r="AL28" s="294"/>
      <c r="AM28" s="115"/>
      <c r="AN28" s="115"/>
      <c r="AO28" s="115"/>
      <c r="AP28" s="115"/>
      <c r="AQ28" s="115"/>
      <c r="AR28" s="115"/>
      <c r="AS28" s="295"/>
      <c r="AU28" s="296"/>
      <c r="AV28" s="297"/>
      <c r="AW28" s="102"/>
      <c r="AX28" s="101"/>
      <c r="AY28" s="102"/>
      <c r="AZ28" s="102"/>
      <c r="BA28" s="297"/>
      <c r="BB28" s="101"/>
      <c r="BC28" s="298"/>
      <c r="BD28" s="299"/>
      <c r="BE28" s="300"/>
      <c r="BF28" s="301"/>
      <c r="BG28" s="298"/>
      <c r="BH28" s="302"/>
      <c r="BI28" s="301"/>
      <c r="BJ28" s="301"/>
      <c r="BK28" s="301"/>
      <c r="BL28" s="102"/>
      <c r="BM28" s="102"/>
      <c r="BN28" s="102"/>
      <c r="BO28" s="102"/>
      <c r="BP28" s="102"/>
      <c r="BQ28" s="102"/>
      <c r="BR28" s="102"/>
      <c r="BS28" s="102"/>
      <c r="BT28" s="102"/>
      <c r="BU28" s="102"/>
      <c r="BV28" s="102"/>
      <c r="BW28" s="102"/>
      <c r="BX28" s="102"/>
      <c r="BY28" s="102"/>
      <c r="BZ28" s="102"/>
      <c r="CA28" s="102"/>
      <c r="CB28" s="102"/>
      <c r="CC28" s="102"/>
      <c r="CD28" s="102"/>
      <c r="CE28" s="102"/>
      <c r="CF28" s="102"/>
      <c r="CG28" s="102"/>
      <c r="CH28" s="102"/>
      <c r="CI28" s="102"/>
      <c r="CJ28" s="102"/>
      <c r="CK28" s="102"/>
      <c r="CL28" s="102"/>
      <c r="CM28" s="102"/>
      <c r="CN28" s="102"/>
      <c r="CO28" s="102"/>
      <c r="CP28" s="102"/>
    </row>
    <row r="29" spans="1:94">
      <c r="A29" s="276" t="s">
        <v>38</v>
      </c>
      <c r="B29" s="277" t="s">
        <v>11</v>
      </c>
      <c r="C29" s="11">
        <f t="shared" ref="C29:W29" si="2">C15</f>
        <v>800</v>
      </c>
      <c r="D29" s="11">
        <f t="shared" si="2"/>
        <v>1500</v>
      </c>
      <c r="E29" s="11">
        <f t="shared" si="2"/>
        <v>2000</v>
      </c>
      <c r="F29" s="11">
        <f t="shared" si="2"/>
        <v>2500</v>
      </c>
      <c r="G29" s="11">
        <f t="shared" si="2"/>
        <v>3000</v>
      </c>
      <c r="H29" s="11">
        <f t="shared" si="2"/>
        <v>4000</v>
      </c>
      <c r="I29" s="11">
        <f t="shared" si="2"/>
        <v>5000</v>
      </c>
      <c r="J29" s="11">
        <f t="shared" si="2"/>
        <v>800</v>
      </c>
      <c r="K29" s="11">
        <f t="shared" si="2"/>
        <v>1500</v>
      </c>
      <c r="L29" s="11">
        <f t="shared" si="2"/>
        <v>2000</v>
      </c>
      <c r="M29" s="11">
        <f t="shared" si="2"/>
        <v>2500</v>
      </c>
      <c r="N29" s="11">
        <f t="shared" si="2"/>
        <v>3000</v>
      </c>
      <c r="O29" s="11">
        <f t="shared" si="2"/>
        <v>4000</v>
      </c>
      <c r="P29" s="11">
        <f t="shared" si="2"/>
        <v>5000</v>
      </c>
      <c r="Q29" s="11">
        <f t="shared" si="2"/>
        <v>800</v>
      </c>
      <c r="R29" s="11">
        <f t="shared" si="2"/>
        <v>1500</v>
      </c>
      <c r="S29" s="11">
        <f t="shared" si="2"/>
        <v>2000</v>
      </c>
      <c r="T29" s="11">
        <f t="shared" si="2"/>
        <v>2500</v>
      </c>
      <c r="U29" s="11">
        <f t="shared" si="2"/>
        <v>3000</v>
      </c>
      <c r="V29" s="11">
        <f t="shared" si="2"/>
        <v>4000</v>
      </c>
      <c r="W29" s="11">
        <f t="shared" si="2"/>
        <v>5000</v>
      </c>
      <c r="X29" s="18"/>
      <c r="Z29" s="290"/>
      <c r="AD29" s="100"/>
      <c r="AE29" s="100"/>
      <c r="AF29" s="100"/>
      <c r="AG29" s="9"/>
      <c r="AI29" s="9"/>
      <c r="AO29" s="102"/>
      <c r="AP29" s="102"/>
      <c r="AQ29" s="102"/>
    </row>
    <row r="30" spans="1:94">
      <c r="A30" s="282"/>
      <c r="B30" s="284"/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09"/>
      <c r="O30" s="309"/>
      <c r="P30" s="309"/>
      <c r="Q30" s="228"/>
      <c r="R30" s="228"/>
      <c r="S30" s="228"/>
      <c r="T30" s="228"/>
      <c r="U30" s="228"/>
      <c r="V30" s="228"/>
      <c r="W30" s="228"/>
      <c r="X30" s="310"/>
      <c r="Z30" s="290"/>
      <c r="AD30" s="100"/>
      <c r="AE30" s="100"/>
      <c r="AF30" s="293"/>
      <c r="AG30" s="9"/>
      <c r="AI30" s="9"/>
      <c r="AJ30" s="115"/>
      <c r="AO30" s="102"/>
      <c r="AP30" s="102"/>
      <c r="AQ30" s="102"/>
    </row>
    <row r="31" spans="1:94">
      <c r="A31" s="282" t="str">
        <f t="shared" ref="A31:B36" si="3">A17</f>
        <v>9960</v>
      </c>
      <c r="B31" s="284">
        <f t="shared" si="3"/>
        <v>7986.3</v>
      </c>
      <c r="C31" s="311">
        <f t="shared" ref="C31:I36" si="4">C17/$C17</f>
        <v>1</v>
      </c>
      <c r="D31" s="311">
        <f t="shared" si="4"/>
        <v>0.6</v>
      </c>
      <c r="E31" s="311">
        <f t="shared" si="4"/>
        <v>0.46086956521739125</v>
      </c>
      <c r="F31" s="311">
        <f t="shared" si="4"/>
        <v>0.36521739130434783</v>
      </c>
      <c r="G31" s="311">
        <f t="shared" si="4"/>
        <v>0.28695652173913044</v>
      </c>
      <c r="H31" s="311">
        <f t="shared" si="4"/>
        <v>0.21739130434782608</v>
      </c>
      <c r="I31" s="311">
        <f t="shared" si="4"/>
        <v>0.16521739130434782</v>
      </c>
      <c r="J31" s="311">
        <f t="shared" ref="J31:M36" si="5">J17/$J17</f>
        <v>1</v>
      </c>
      <c r="K31" s="311">
        <f t="shared" si="5"/>
        <v>0.54411764705882348</v>
      </c>
      <c r="L31" s="311">
        <f t="shared" si="5"/>
        <v>0.41176470588235292</v>
      </c>
      <c r="M31" s="311">
        <f t="shared" si="5"/>
        <v>0.30882352941176472</v>
      </c>
      <c r="N31" s="311">
        <f>N17/$J17</f>
        <v>0.23529411764705882</v>
      </c>
      <c r="O31" s="311">
        <f>O17/$J17</f>
        <v>0.16176470588235292</v>
      </c>
      <c r="P31" s="311">
        <f>P17/$J17</f>
        <v>0.11323529411764706</v>
      </c>
      <c r="Q31" s="311">
        <f t="shared" ref="Q31:T36" si="6">Q17/$Q17</f>
        <v>1</v>
      </c>
      <c r="R31" s="311">
        <f t="shared" si="6"/>
        <v>0.98557944509344875</v>
      </c>
      <c r="S31" s="311">
        <f t="shared" si="6"/>
        <v>0.97628110142579594</v>
      </c>
      <c r="T31" s="311">
        <f t="shared" si="6"/>
        <v>0.96864041075888074</v>
      </c>
      <c r="U31" s="311">
        <f>U17/$Q17</f>
        <v>0.96329268818431535</v>
      </c>
      <c r="V31" s="311">
        <f>V17/$Q17</f>
        <v>0.95632570788029869</v>
      </c>
      <c r="W31" s="311">
        <f>W17/$Q17</f>
        <v>0.9510506135924901</v>
      </c>
      <c r="X31" s="310"/>
      <c r="Z31" s="290"/>
      <c r="AD31" s="100"/>
      <c r="AE31" s="100"/>
      <c r="AF31" s="115"/>
      <c r="AG31" s="9"/>
      <c r="AI31" s="9"/>
      <c r="AJ31" s="115"/>
      <c r="AO31" s="102"/>
      <c r="AP31" s="102"/>
      <c r="AQ31" s="102"/>
    </row>
    <row r="32" spans="1:94">
      <c r="A32" s="282" t="str">
        <f t="shared" si="3"/>
        <v>9990</v>
      </c>
      <c r="B32" s="284">
        <f t="shared" si="3"/>
        <v>8287</v>
      </c>
      <c r="C32" s="311">
        <f t="shared" si="4"/>
        <v>1</v>
      </c>
      <c r="D32" s="311">
        <f t="shared" si="4"/>
        <v>0.60606060606060597</v>
      </c>
      <c r="E32" s="311">
        <f t="shared" si="4"/>
        <v>0.46464646464646464</v>
      </c>
      <c r="F32" s="311">
        <f t="shared" si="4"/>
        <v>0.36363636363636359</v>
      </c>
      <c r="G32" s="311">
        <f t="shared" si="4"/>
        <v>0.29292929292929293</v>
      </c>
      <c r="H32" s="311">
        <f t="shared" si="4"/>
        <v>0.22222222222222221</v>
      </c>
      <c r="I32" s="311">
        <f t="shared" si="4"/>
        <v>0.1616161616161616</v>
      </c>
      <c r="J32" s="311">
        <f t="shared" si="5"/>
        <v>1</v>
      </c>
      <c r="K32" s="311">
        <f t="shared" si="5"/>
        <v>0.55172413793103448</v>
      </c>
      <c r="L32" s="311">
        <f t="shared" si="5"/>
        <v>0.39655172413793099</v>
      </c>
      <c r="M32" s="311">
        <f t="shared" si="5"/>
        <v>0.2931034482758621</v>
      </c>
      <c r="N32" s="311">
        <f>N18/$J18</f>
        <v>0.22413793103448273</v>
      </c>
      <c r="O32" s="311">
        <f>O18/$J18</f>
        <v>0.16379310344827586</v>
      </c>
      <c r="P32" s="311">
        <f>P18/$J18</f>
        <v>0.11206896551724137</v>
      </c>
      <c r="Q32" s="311">
        <f t="shared" si="6"/>
        <v>1</v>
      </c>
      <c r="R32" s="311">
        <f t="shared" si="6"/>
        <v>0.9843326387097644</v>
      </c>
      <c r="S32" s="311">
        <f t="shared" si="6"/>
        <v>0.9741928206743119</v>
      </c>
      <c r="T32" s="311">
        <f t="shared" si="6"/>
        <v>0.96552709798508773</v>
      </c>
      <c r="U32" s="311">
        <f>U18/$Q18</f>
        <v>0.95762152730892747</v>
      </c>
      <c r="V32" s="311">
        <f>V18/$Q18</f>
        <v>0.94782338429816493</v>
      </c>
      <c r="W32" s="311">
        <f>W18/$Q18</f>
        <v>0.94053924230817565</v>
      </c>
      <c r="X32" s="310"/>
      <c r="Z32" s="290"/>
      <c r="AD32" s="100"/>
      <c r="AE32" s="100"/>
      <c r="AF32" s="115"/>
      <c r="AG32" s="9"/>
      <c r="AI32" s="9"/>
      <c r="AJ32" s="115"/>
      <c r="AO32" s="102"/>
      <c r="AP32" s="102"/>
      <c r="AQ32" s="102"/>
    </row>
    <row r="33" spans="1:94">
      <c r="A33" s="282" t="str">
        <f t="shared" si="3"/>
        <v>10015</v>
      </c>
      <c r="B33" s="284">
        <f t="shared" si="3"/>
        <v>8368</v>
      </c>
      <c r="C33" s="311">
        <f t="shared" si="4"/>
        <v>1</v>
      </c>
      <c r="D33" s="311">
        <f t="shared" si="4"/>
        <v>0.89946524064171129</v>
      </c>
      <c r="E33" s="311">
        <f t="shared" si="4"/>
        <v>0.84385026737967916</v>
      </c>
      <c r="F33" s="311">
        <f t="shared" si="4"/>
        <v>0.81069518716577549</v>
      </c>
      <c r="G33" s="311">
        <f t="shared" si="4"/>
        <v>0.78074866310160429</v>
      </c>
      <c r="H33" s="311">
        <f t="shared" si="4"/>
        <v>0.7390374331550803</v>
      </c>
      <c r="I33" s="311">
        <f t="shared" si="4"/>
        <v>0.71016042780748667</v>
      </c>
      <c r="J33" s="311">
        <f t="shared" si="5"/>
        <v>1</v>
      </c>
      <c r="K33" s="311">
        <f t="shared" si="5"/>
        <v>0.89641434262948205</v>
      </c>
      <c r="L33" s="311">
        <f t="shared" si="5"/>
        <v>0.83798140770252316</v>
      </c>
      <c r="M33" s="311">
        <f t="shared" si="5"/>
        <v>0.80345285524568388</v>
      </c>
      <c r="N33" s="311">
        <f>N19/$J19</f>
        <v>0.77423638778220449</v>
      </c>
      <c r="O33" s="311">
        <f>O19/$J19</f>
        <v>0.73041168658698541</v>
      </c>
      <c r="P33" s="311">
        <f>P19/$J19</f>
        <v>0.70119521912350602</v>
      </c>
      <c r="Q33" s="311">
        <f t="shared" si="6"/>
        <v>1</v>
      </c>
      <c r="R33" s="311">
        <f t="shared" si="6"/>
        <v>0.9895948999194385</v>
      </c>
      <c r="S33" s="311">
        <f t="shared" si="6"/>
        <v>0.98301955313911416</v>
      </c>
      <c r="T33" s="311">
        <f t="shared" si="6"/>
        <v>0.97847417351086363</v>
      </c>
      <c r="U33" s="311">
        <f>U19/$Q19</f>
        <v>0.97459034105558107</v>
      </c>
      <c r="V33" s="311">
        <f>V19/$Q19</f>
        <v>0.96940723694167008</v>
      </c>
      <c r="W33" s="311">
        <f>W19/$Q19</f>
        <v>0.96510405121449105</v>
      </c>
      <c r="X33" s="310"/>
      <c r="Z33" s="290"/>
      <c r="AD33" s="100"/>
      <c r="AE33" s="100"/>
      <c r="AF33" s="115"/>
      <c r="AG33" s="9"/>
      <c r="AI33" s="9"/>
      <c r="AJ33" s="115"/>
      <c r="AO33" s="102"/>
      <c r="AP33" s="102"/>
      <c r="AQ33" s="102"/>
    </row>
    <row r="34" spans="1:94">
      <c r="A34" s="282" t="str">
        <f t="shared" si="3"/>
        <v>10032B</v>
      </c>
      <c r="B34" s="284">
        <f t="shared" si="3"/>
        <v>8414.6</v>
      </c>
      <c r="C34" s="311">
        <f t="shared" si="4"/>
        <v>1</v>
      </c>
      <c r="D34" s="311">
        <f t="shared" si="4"/>
        <v>0.94495412844036697</v>
      </c>
      <c r="E34" s="311">
        <f t="shared" si="4"/>
        <v>0.91467889908256883</v>
      </c>
      <c r="F34" s="311">
        <f t="shared" si="4"/>
        <v>0.89266055045871562</v>
      </c>
      <c r="G34" s="311">
        <f t="shared" si="4"/>
        <v>0.87706422018348618</v>
      </c>
      <c r="H34" s="311">
        <f t="shared" si="4"/>
        <v>0.85045871559633035</v>
      </c>
      <c r="I34" s="311">
        <f t="shared" si="4"/>
        <v>0.82660550458715587</v>
      </c>
      <c r="J34" s="311">
        <f t="shared" si="5"/>
        <v>1</v>
      </c>
      <c r="K34" s="311">
        <f t="shared" si="5"/>
        <v>0.94644696189495381</v>
      </c>
      <c r="L34" s="311">
        <f t="shared" si="5"/>
        <v>0.91452111225540678</v>
      </c>
      <c r="M34" s="311">
        <f t="shared" si="5"/>
        <v>0.89083419155509791</v>
      </c>
      <c r="N34" s="311">
        <f>N20/$J20</f>
        <v>0.87641606591143151</v>
      </c>
      <c r="O34" s="311">
        <f>O20/$J20</f>
        <v>0.84757981462409893</v>
      </c>
      <c r="P34" s="311">
        <f>P20/$J20</f>
        <v>0.82286302780638532</v>
      </c>
      <c r="Q34" s="311">
        <f t="shared" si="6"/>
        <v>1</v>
      </c>
      <c r="R34" s="311">
        <f t="shared" si="6"/>
        <v>0.99112155772808008</v>
      </c>
      <c r="S34" s="311">
        <f t="shared" si="6"/>
        <v>0.98491912212673305</v>
      </c>
      <c r="T34" s="311">
        <f t="shared" si="6"/>
        <v>0.98054060235484719</v>
      </c>
      <c r="U34" s="311">
        <f>U20/$Q20</f>
        <v>0.97672628780559101</v>
      </c>
      <c r="V34" s="311">
        <f>V20/$Q20</f>
        <v>0.97152301834440569</v>
      </c>
      <c r="W34" s="311">
        <f>W20/$Q20</f>
        <v>0.96808204092707573</v>
      </c>
      <c r="X34" s="310"/>
      <c r="Z34" s="290"/>
      <c r="AD34" s="100"/>
      <c r="AE34" s="100"/>
      <c r="AF34" s="115"/>
      <c r="AG34" s="9"/>
      <c r="AI34" s="9"/>
      <c r="AJ34" s="115"/>
      <c r="AO34" s="102"/>
      <c r="AP34" s="102"/>
      <c r="AQ34" s="102"/>
    </row>
    <row r="35" spans="1:94">
      <c r="A35" s="282" t="str">
        <f t="shared" si="3"/>
        <v>unknown</v>
      </c>
      <c r="B35" s="284">
        <f t="shared" si="3"/>
        <v>8481.5</v>
      </c>
      <c r="C35" s="311">
        <f t="shared" si="4"/>
        <v>1</v>
      </c>
      <c r="D35" s="311">
        <f t="shared" si="4"/>
        <v>0.72332015810276673</v>
      </c>
      <c r="E35" s="311">
        <f t="shared" si="4"/>
        <v>0.56126482213438733</v>
      </c>
      <c r="F35" s="311">
        <f t="shared" si="4"/>
        <v>0.49011857707509882</v>
      </c>
      <c r="G35" s="311">
        <f t="shared" si="4"/>
        <v>0.43083003952569171</v>
      </c>
      <c r="H35" s="311">
        <f t="shared" si="4"/>
        <v>0.33596837944664032</v>
      </c>
      <c r="I35" s="311">
        <f t="shared" si="4"/>
        <v>0.28458498023715412</v>
      </c>
      <c r="J35" s="311">
        <f t="shared" si="5"/>
        <v>1</v>
      </c>
      <c r="K35" s="311">
        <f t="shared" si="5"/>
        <v>0.69461077844311381</v>
      </c>
      <c r="L35" s="311">
        <f t="shared" si="5"/>
        <v>0.52095808383233522</v>
      </c>
      <c r="M35" s="311">
        <f t="shared" si="5"/>
        <v>0.44910179640718556</v>
      </c>
      <c r="N35" s="311">
        <f>N21/$J21</f>
        <v>0.3832335329341317</v>
      </c>
      <c r="O35" s="311">
        <f>O21/$J21</f>
        <v>0.28742514970059879</v>
      </c>
      <c r="P35" s="311">
        <f>P21/$J21</f>
        <v>0.23952095808383234</v>
      </c>
      <c r="Q35" s="311">
        <f t="shared" si="6"/>
        <v>1</v>
      </c>
      <c r="R35" s="311">
        <f t="shared" si="6"/>
        <v>0.98639081630911796</v>
      </c>
      <c r="S35" s="311">
        <f t="shared" si="6"/>
        <v>0.97717394720872441</v>
      </c>
      <c r="T35" s="311">
        <f t="shared" si="6"/>
        <v>0.97125582196896632</v>
      </c>
      <c r="U35" s="311">
        <f>U21/$Q21</f>
        <v>0.96638528853508077</v>
      </c>
      <c r="V35" s="311">
        <f>V21/$Q21</f>
        <v>0.95885937250619058</v>
      </c>
      <c r="W35" s="311">
        <f>W21/$Q21</f>
        <v>0.95341511573743154</v>
      </c>
      <c r="X35" s="284"/>
      <c r="Y35" s="228"/>
      <c r="Z35" s="228"/>
      <c r="AA35" s="228"/>
      <c r="AB35" s="228"/>
      <c r="AC35" s="228"/>
      <c r="AD35" s="228"/>
      <c r="AE35" s="228"/>
      <c r="AF35" s="228"/>
      <c r="AG35" s="228"/>
      <c r="AH35" s="228"/>
      <c r="AI35" s="228"/>
      <c r="AJ35" s="228"/>
      <c r="AK35" s="228"/>
      <c r="AL35" s="279"/>
      <c r="AM35" s="228"/>
      <c r="AN35" s="160"/>
      <c r="AO35" s="161"/>
      <c r="AP35" s="161"/>
      <c r="AQ35" s="161"/>
      <c r="AR35" s="162"/>
      <c r="AS35" s="161"/>
      <c r="AT35" s="161"/>
      <c r="AU35" s="161"/>
      <c r="AV35" s="162"/>
      <c r="AW35" s="102"/>
      <c r="AX35" s="102"/>
      <c r="AY35" s="102"/>
      <c r="AZ35" s="102"/>
      <c r="BA35" s="30"/>
      <c r="BB35" s="111"/>
      <c r="BC35" s="153"/>
      <c r="BD35" s="154"/>
      <c r="BE35" s="155"/>
      <c r="BF35" s="155"/>
      <c r="BG35" s="155"/>
      <c r="BH35" s="155"/>
      <c r="BI35" s="156"/>
      <c r="BJ35" s="156"/>
      <c r="BK35" s="156"/>
      <c r="BL35" s="102"/>
      <c r="BM35" s="102"/>
      <c r="BN35" s="102"/>
      <c r="BO35" s="102"/>
      <c r="BP35" s="102"/>
      <c r="BQ35" s="102"/>
      <c r="BR35" s="102"/>
      <c r="BS35" s="102"/>
      <c r="BT35" s="102"/>
      <c r="BU35" s="102"/>
      <c r="BV35" s="102"/>
      <c r="BW35" s="102"/>
      <c r="BX35" s="102"/>
      <c r="BY35" s="102"/>
      <c r="BZ35" s="102"/>
      <c r="CA35" s="102"/>
      <c r="CB35" s="102"/>
      <c r="CC35" s="102"/>
      <c r="CD35" s="102"/>
      <c r="CE35" s="102"/>
      <c r="CF35" s="102"/>
      <c r="CG35" s="102"/>
      <c r="CH35" s="102"/>
      <c r="CI35" s="102"/>
      <c r="CJ35" s="102"/>
      <c r="CK35" s="102"/>
      <c r="CL35" s="102"/>
      <c r="CM35" s="102"/>
      <c r="CN35" s="102"/>
      <c r="CO35" s="102"/>
      <c r="CP35" s="102"/>
    </row>
    <row r="36" spans="1:94">
      <c r="A36" s="282" t="str">
        <f t="shared" si="3"/>
        <v>10096</v>
      </c>
      <c r="B36" s="284">
        <f t="shared" si="3"/>
        <v>8632.2999999999993</v>
      </c>
      <c r="C36" s="311">
        <f t="shared" si="4"/>
        <v>1</v>
      </c>
      <c r="D36" s="311">
        <f t="shared" si="4"/>
        <v>0.70909090909090911</v>
      </c>
      <c r="E36" s="311">
        <f t="shared" si="4"/>
        <v>0.5</v>
      </c>
      <c r="F36" s="311">
        <f t="shared" si="4"/>
        <v>0.41818181818181821</v>
      </c>
      <c r="G36" s="311">
        <f t="shared" si="4"/>
        <v>0.35454545454545455</v>
      </c>
      <c r="H36" s="311">
        <f t="shared" si="4"/>
        <v>0.25454545454545457</v>
      </c>
      <c r="I36" s="311">
        <f t="shared" si="4"/>
        <v>0.19090909090909092</v>
      </c>
      <c r="J36" s="311">
        <f t="shared" si="5"/>
        <v>1</v>
      </c>
      <c r="K36" s="311">
        <f t="shared" si="5"/>
        <v>0.61904761904761907</v>
      </c>
      <c r="L36" s="311">
        <f t="shared" si="5"/>
        <v>0.40476190476190477</v>
      </c>
      <c r="M36" s="311">
        <f t="shared" si="5"/>
        <v>0.33333333333333337</v>
      </c>
      <c r="N36" s="311">
        <f>N22/$J22</f>
        <v>0.26190476190476192</v>
      </c>
      <c r="O36" s="311">
        <f>O22/$J22</f>
        <v>0.16666666666666669</v>
      </c>
      <c r="P36" s="311">
        <f>P22/$J22</f>
        <v>0.11904761904761905</v>
      </c>
      <c r="Q36" s="311">
        <f t="shared" si="6"/>
        <v>1</v>
      </c>
      <c r="R36" s="311">
        <f t="shared" si="6"/>
        <v>0.97066295966868554</v>
      </c>
      <c r="S36" s="311">
        <f t="shared" si="6"/>
        <v>0.95195380926871165</v>
      </c>
      <c r="T36" s="311">
        <f t="shared" si="6"/>
        <v>0.93748311003217777</v>
      </c>
      <c r="U36" s="311">
        <f>U22/$Q22</f>
        <v>0.92465976092669067</v>
      </c>
      <c r="V36" s="311">
        <f>V22/$Q22</f>
        <v>0.90585563734967922</v>
      </c>
      <c r="W36" s="311">
        <f>W22/$Q22</f>
        <v>0.89347420557539581</v>
      </c>
      <c r="X36" s="284"/>
      <c r="Y36" s="228"/>
      <c r="Z36" s="228"/>
      <c r="AA36" s="228"/>
      <c r="AB36" s="228"/>
      <c r="AC36" s="228"/>
      <c r="AD36" s="228"/>
      <c r="AE36" s="228"/>
      <c r="AF36" s="228"/>
      <c r="AG36" s="228"/>
      <c r="AH36" s="228"/>
      <c r="AI36" s="228"/>
      <c r="AJ36" s="228"/>
      <c r="AK36" s="228"/>
      <c r="AL36" s="279"/>
      <c r="AM36" s="228"/>
      <c r="AN36" s="160"/>
      <c r="AO36" s="161"/>
      <c r="AP36" s="161"/>
      <c r="AQ36" s="161"/>
      <c r="AR36" s="162"/>
      <c r="AS36" s="161"/>
      <c r="AT36" s="161"/>
      <c r="AU36" s="161"/>
      <c r="AV36" s="162"/>
      <c r="AW36" s="102"/>
      <c r="AX36" s="102"/>
      <c r="AY36" s="102"/>
      <c r="AZ36" s="102"/>
      <c r="BA36" s="30"/>
      <c r="BB36" s="111"/>
      <c r="BC36" s="153"/>
      <c r="BD36" s="154"/>
      <c r="BE36" s="155"/>
      <c r="BF36" s="155"/>
      <c r="BG36" s="155"/>
      <c r="BH36" s="155"/>
      <c r="BI36" s="156"/>
      <c r="BJ36" s="156"/>
      <c r="BK36" s="156"/>
      <c r="BL36" s="102"/>
      <c r="BM36" s="102"/>
      <c r="BN36" s="102"/>
      <c r="BO36" s="102"/>
      <c r="BP36" s="102"/>
      <c r="BQ36" s="102"/>
      <c r="BR36" s="102"/>
      <c r="BS36" s="102"/>
      <c r="BT36" s="102"/>
      <c r="BU36" s="102"/>
      <c r="BV36" s="102"/>
      <c r="BW36" s="102"/>
      <c r="BX36" s="102"/>
      <c r="BY36" s="102"/>
      <c r="BZ36" s="102"/>
      <c r="CA36" s="102"/>
      <c r="CB36" s="102"/>
      <c r="CC36" s="102"/>
      <c r="CD36" s="102"/>
      <c r="CE36" s="102"/>
      <c r="CF36" s="102"/>
      <c r="CG36" s="102"/>
      <c r="CH36" s="102"/>
      <c r="CI36" s="102"/>
      <c r="CJ36" s="102"/>
      <c r="CK36" s="102"/>
      <c r="CL36" s="102"/>
      <c r="CM36" s="102"/>
      <c r="CN36" s="102"/>
      <c r="CO36" s="102"/>
      <c r="CP36" s="102"/>
    </row>
    <row r="37" spans="1:94">
      <c r="A37" s="282"/>
      <c r="B37" s="284"/>
      <c r="C37" s="311"/>
      <c r="D37" s="311"/>
      <c r="E37" s="311"/>
      <c r="F37" s="311"/>
      <c r="G37" s="311"/>
      <c r="H37" s="311"/>
      <c r="I37" s="311"/>
      <c r="J37" s="311"/>
      <c r="K37" s="311"/>
      <c r="L37" s="311"/>
      <c r="M37" s="311"/>
      <c r="N37" s="311"/>
      <c r="O37" s="311"/>
      <c r="P37" s="311"/>
      <c r="Q37" s="311"/>
      <c r="R37" s="311"/>
      <c r="S37" s="311"/>
      <c r="T37" s="311"/>
      <c r="U37" s="311"/>
      <c r="V37" s="311"/>
      <c r="W37" s="311"/>
      <c r="X37" s="291"/>
      <c r="Y37" s="291"/>
      <c r="Z37" s="292"/>
      <c r="AA37" s="293"/>
      <c r="AB37" s="115"/>
      <c r="AD37" s="9"/>
      <c r="AE37" s="9"/>
      <c r="AF37" s="9"/>
      <c r="AH37" s="115"/>
      <c r="AI37" s="294"/>
      <c r="AJ37" s="115"/>
      <c r="AK37" s="115"/>
      <c r="AL37" s="115"/>
      <c r="AM37" s="115"/>
      <c r="AN37" s="115"/>
      <c r="AO37" s="115"/>
      <c r="AP37" s="295"/>
      <c r="AR37" s="296"/>
      <c r="AS37" s="297"/>
      <c r="AT37" s="102"/>
      <c r="AU37" s="101"/>
      <c r="AV37" s="102"/>
      <c r="AW37" s="102"/>
      <c r="AX37" s="297"/>
      <c r="AY37" s="101"/>
      <c r="AZ37" s="298"/>
      <c r="BA37" s="299"/>
      <c r="BB37" s="300"/>
      <c r="BC37" s="301"/>
      <c r="BD37" s="298"/>
      <c r="BE37" s="302"/>
      <c r="BF37" s="301"/>
      <c r="BG37" s="301"/>
      <c r="BH37" s="301"/>
      <c r="BI37" s="102"/>
      <c r="BJ37" s="102"/>
      <c r="BK37" s="102"/>
      <c r="BL37" s="102"/>
      <c r="BM37" s="102"/>
      <c r="BN37" s="102"/>
      <c r="BO37" s="102"/>
      <c r="BP37" s="102"/>
      <c r="BQ37" s="102"/>
      <c r="BR37" s="102"/>
      <c r="BS37" s="102"/>
      <c r="BT37" s="102"/>
      <c r="BU37" s="102"/>
      <c r="BV37" s="102"/>
      <c r="BW37" s="102"/>
      <c r="BX37" s="102"/>
      <c r="BY37" s="102"/>
      <c r="BZ37" s="102"/>
      <c r="CA37" s="102"/>
      <c r="CB37" s="102"/>
      <c r="CC37" s="102"/>
      <c r="CD37" s="102"/>
      <c r="CE37" s="102"/>
      <c r="CF37" s="102"/>
      <c r="CG37" s="102"/>
      <c r="CH37" s="102"/>
      <c r="CI37" s="102"/>
      <c r="CJ37" s="102"/>
      <c r="CK37" s="102"/>
      <c r="CL37" s="102"/>
      <c r="CM37" s="102"/>
    </row>
    <row r="38" spans="1:94">
      <c r="A38" s="282"/>
      <c r="B38" s="289" t="s">
        <v>84</v>
      </c>
      <c r="C38" s="311">
        <f t="shared" ref="C38:W38" si="7">ROUND(AVERAGE(C31:C36),3)</f>
        <v>1</v>
      </c>
      <c r="D38" s="311">
        <f t="shared" si="7"/>
        <v>0.747</v>
      </c>
      <c r="E38" s="311">
        <f t="shared" si="7"/>
        <v>0.624</v>
      </c>
      <c r="F38" s="311">
        <f t="shared" si="7"/>
        <v>0.55700000000000005</v>
      </c>
      <c r="G38" s="311">
        <f t="shared" si="7"/>
        <v>0.504</v>
      </c>
      <c r="H38" s="311">
        <f t="shared" si="7"/>
        <v>0.437</v>
      </c>
      <c r="I38" s="311">
        <f t="shared" si="7"/>
        <v>0.39</v>
      </c>
      <c r="J38" s="311">
        <f t="shared" si="7"/>
        <v>1</v>
      </c>
      <c r="K38" s="311">
        <f t="shared" si="7"/>
        <v>0.70899999999999996</v>
      </c>
      <c r="L38" s="311">
        <f t="shared" si="7"/>
        <v>0.58099999999999996</v>
      </c>
      <c r="M38" s="311">
        <f t="shared" si="7"/>
        <v>0.51300000000000001</v>
      </c>
      <c r="N38" s="311">
        <f t="shared" si="7"/>
        <v>0.45900000000000002</v>
      </c>
      <c r="O38" s="311">
        <f t="shared" si="7"/>
        <v>0.39300000000000002</v>
      </c>
      <c r="P38" s="311">
        <f t="shared" si="7"/>
        <v>0.35099999999999998</v>
      </c>
      <c r="Q38" s="311">
        <f t="shared" si="7"/>
        <v>1</v>
      </c>
      <c r="R38" s="311">
        <f t="shared" si="7"/>
        <v>0.98499999999999999</v>
      </c>
      <c r="S38" s="311">
        <f t="shared" si="7"/>
        <v>0.97499999999999998</v>
      </c>
      <c r="T38" s="311">
        <f t="shared" si="7"/>
        <v>0.96699999999999997</v>
      </c>
      <c r="U38" s="311">
        <f t="shared" si="7"/>
        <v>0.96099999999999997</v>
      </c>
      <c r="V38" s="311">
        <f t="shared" si="7"/>
        <v>0.95199999999999996</v>
      </c>
      <c r="W38" s="311">
        <f t="shared" si="7"/>
        <v>0.94499999999999995</v>
      </c>
      <c r="X38" s="291"/>
      <c r="Y38" s="291"/>
      <c r="Z38" s="292"/>
      <c r="AA38" s="293"/>
      <c r="AB38" s="115"/>
      <c r="AD38" s="9"/>
      <c r="AE38" s="9"/>
      <c r="AF38" s="9"/>
      <c r="AH38" s="115"/>
      <c r="AI38" s="294"/>
      <c r="AJ38" s="115"/>
      <c r="AK38" s="115"/>
      <c r="AL38" s="115"/>
      <c r="AM38" s="115"/>
      <c r="AN38" s="115"/>
      <c r="AO38" s="115"/>
      <c r="AP38" s="295"/>
      <c r="AR38" s="296"/>
      <c r="AS38" s="297"/>
      <c r="AT38" s="102"/>
      <c r="AU38" s="101"/>
      <c r="AV38" s="102"/>
      <c r="AW38" s="102"/>
      <c r="AX38" s="297"/>
      <c r="AY38" s="101"/>
      <c r="AZ38" s="298"/>
      <c r="BA38" s="299"/>
      <c r="BB38" s="300"/>
      <c r="BC38" s="301"/>
      <c r="BD38" s="298"/>
      <c r="BE38" s="302"/>
      <c r="BF38" s="301"/>
      <c r="BG38" s="301"/>
      <c r="BH38" s="301"/>
      <c r="BI38" s="102"/>
      <c r="BJ38" s="102"/>
      <c r="BK38" s="102"/>
      <c r="BL38" s="102"/>
      <c r="BM38" s="102"/>
      <c r="BN38" s="102"/>
      <c r="BO38" s="102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2"/>
      <c r="CA38" s="102"/>
      <c r="CB38" s="102"/>
      <c r="CC38" s="102"/>
      <c r="CD38" s="102"/>
      <c r="CE38" s="102"/>
      <c r="CF38" s="102"/>
      <c r="CG38" s="102"/>
      <c r="CH38" s="102"/>
      <c r="CI38" s="102"/>
      <c r="CJ38" s="102"/>
      <c r="CK38" s="102"/>
      <c r="CL38" s="102"/>
      <c r="CM38" s="102"/>
    </row>
    <row r="39" spans="1:94">
      <c r="A39" s="312"/>
      <c r="B39" s="290"/>
      <c r="C39" s="246"/>
      <c r="D39" s="246"/>
      <c r="E39" s="246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246"/>
      <c r="Q39" s="246"/>
      <c r="R39" s="246"/>
      <c r="S39" s="246"/>
      <c r="T39" s="246"/>
      <c r="U39" s="246"/>
      <c r="V39" s="246"/>
      <c r="W39" s="246"/>
      <c r="X39" s="291"/>
      <c r="Y39" s="291"/>
      <c r="Z39" s="292"/>
      <c r="AA39" s="293"/>
      <c r="AB39" s="115"/>
      <c r="AD39" s="9"/>
      <c r="AE39" s="9"/>
      <c r="AF39" s="9"/>
      <c r="AG39" s="115"/>
      <c r="AH39" s="115"/>
      <c r="AI39" s="294"/>
      <c r="AJ39" s="115"/>
      <c r="AK39" s="115"/>
      <c r="AL39" s="115"/>
      <c r="AM39" s="115"/>
      <c r="AN39" s="115"/>
      <c r="AO39" s="115"/>
      <c r="AP39" s="295"/>
      <c r="AR39" s="313"/>
      <c r="AS39" s="297"/>
      <c r="AT39" s="102"/>
      <c r="AU39" s="101"/>
      <c r="AV39" s="102"/>
      <c r="AW39" s="102"/>
      <c r="AX39" s="297"/>
      <c r="AY39" s="101"/>
      <c r="AZ39" s="298"/>
      <c r="BA39" s="299"/>
      <c r="BB39" s="300"/>
      <c r="BC39" s="301"/>
      <c r="BD39" s="298"/>
      <c r="BE39" s="302"/>
      <c r="BF39" s="301"/>
      <c r="BG39" s="301"/>
      <c r="BH39" s="301"/>
      <c r="BI39" s="102"/>
      <c r="BJ39" s="102"/>
      <c r="BK39" s="102"/>
      <c r="BL39" s="102"/>
      <c r="BM39" s="102"/>
      <c r="BN39" s="102"/>
      <c r="BO39" s="102"/>
      <c r="BP39" s="102"/>
      <c r="BQ39" s="102"/>
      <c r="BR39" s="102"/>
      <c r="BS39" s="102"/>
      <c r="BT39" s="102"/>
      <c r="BU39" s="102"/>
      <c r="BV39" s="102"/>
      <c r="BW39" s="102"/>
      <c r="BX39" s="102"/>
      <c r="BY39" s="102"/>
      <c r="BZ39" s="102"/>
      <c r="CA39" s="102"/>
      <c r="CB39" s="102"/>
      <c r="CC39" s="102"/>
      <c r="CD39" s="102"/>
      <c r="CE39" s="102"/>
      <c r="CF39" s="102"/>
      <c r="CG39" s="102"/>
      <c r="CH39" s="102"/>
      <c r="CI39" s="102"/>
      <c r="CJ39" s="102"/>
      <c r="CK39" s="102"/>
      <c r="CL39" s="102"/>
      <c r="CM39" s="102"/>
    </row>
    <row r="40" spans="1:94">
      <c r="A40" s="312"/>
      <c r="B40" s="290"/>
      <c r="C40" s="246"/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  <c r="Q40" s="246"/>
      <c r="R40" s="246"/>
      <c r="S40" s="246"/>
      <c r="T40" s="246"/>
      <c r="U40" s="246"/>
      <c r="V40" s="246"/>
      <c r="W40" s="246"/>
      <c r="AB40" s="115"/>
      <c r="AD40" s="9"/>
      <c r="AG40" s="115"/>
    </row>
    <row r="41" spans="1:94">
      <c r="A41" s="312"/>
      <c r="B41" s="290"/>
      <c r="C41" s="246"/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246"/>
      <c r="Q41" s="246"/>
      <c r="R41" s="246"/>
      <c r="S41" s="246"/>
      <c r="T41" s="246"/>
      <c r="U41" s="246"/>
      <c r="V41" s="246"/>
      <c r="W41" s="246"/>
      <c r="AB41" s="115"/>
      <c r="AD41" s="9"/>
      <c r="AE41" s="9"/>
      <c r="AF41" s="9"/>
      <c r="AG41" s="115"/>
    </row>
    <row r="42" spans="1:94">
      <c r="A42" s="312"/>
      <c r="B42" s="290"/>
      <c r="C42" s="246"/>
      <c r="D42" s="246"/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246"/>
      <c r="U42" s="246"/>
      <c r="V42" s="246"/>
      <c r="W42" s="246"/>
      <c r="AB42" s="115"/>
      <c r="AD42" s="9"/>
      <c r="AE42" s="9"/>
      <c r="AG42" s="115"/>
    </row>
    <row r="43" spans="1:94">
      <c r="A43" s="312"/>
      <c r="B43" s="290"/>
      <c r="C43" s="246"/>
      <c r="D43" s="246"/>
      <c r="E43" s="246"/>
      <c r="F43" s="246"/>
      <c r="G43" s="246"/>
      <c r="H43" s="246"/>
      <c r="I43" s="246"/>
      <c r="J43" s="246"/>
      <c r="K43" s="246"/>
      <c r="L43" s="246"/>
      <c r="M43" s="246"/>
      <c r="N43" s="246"/>
      <c r="O43" s="246"/>
      <c r="P43" s="246"/>
      <c r="Q43" s="246"/>
      <c r="R43" s="246"/>
      <c r="S43" s="246"/>
      <c r="T43" s="246"/>
      <c r="U43" s="246"/>
      <c r="V43" s="246"/>
      <c r="W43" s="246"/>
    </row>
    <row r="44" spans="1:94">
      <c r="A44" s="312"/>
      <c r="B44" s="290"/>
      <c r="C44" s="246"/>
      <c r="D44" s="246"/>
      <c r="E44" s="246"/>
      <c r="F44" s="246"/>
      <c r="G44" s="246"/>
      <c r="H44" s="246"/>
      <c r="I44" s="246"/>
      <c r="J44" s="246"/>
      <c r="K44" s="246"/>
      <c r="L44" s="246"/>
      <c r="M44" s="246"/>
      <c r="N44" s="246"/>
      <c r="O44" s="246"/>
      <c r="P44" s="246"/>
      <c r="Q44" s="246"/>
      <c r="R44" s="246"/>
      <c r="S44" s="246"/>
      <c r="T44" s="246"/>
      <c r="U44" s="246"/>
      <c r="V44" s="246"/>
      <c r="W44" s="246"/>
    </row>
    <row r="45" spans="1:94">
      <c r="A45" s="312"/>
      <c r="B45" s="290"/>
      <c r="C45" s="246"/>
      <c r="D45" s="246"/>
      <c r="E45" s="246"/>
      <c r="F45" s="246"/>
      <c r="G45" s="246"/>
      <c r="H45" s="246"/>
      <c r="I45" s="246"/>
      <c r="J45" s="246"/>
      <c r="K45" s="246"/>
      <c r="L45" s="246"/>
      <c r="M45" s="246"/>
      <c r="N45" s="246"/>
      <c r="O45" s="246"/>
      <c r="P45" s="246"/>
      <c r="Q45" s="246"/>
      <c r="R45" s="246"/>
      <c r="S45" s="246"/>
      <c r="T45" s="246"/>
      <c r="U45" s="246"/>
      <c r="V45" s="246"/>
      <c r="W45" s="246"/>
      <c r="AC45" s="115"/>
    </row>
    <row r="46" spans="1:94">
      <c r="A46" s="312"/>
      <c r="B46" s="290"/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246"/>
      <c r="N46" s="246"/>
      <c r="O46" s="246"/>
      <c r="P46" s="246"/>
      <c r="Q46" s="246"/>
      <c r="R46" s="246"/>
      <c r="S46" s="246"/>
      <c r="T46" s="246"/>
      <c r="U46" s="246"/>
      <c r="V46" s="246"/>
      <c r="W46" s="246"/>
      <c r="AC46" s="115"/>
    </row>
    <row r="47" spans="1:94">
      <c r="A47" s="312"/>
      <c r="B47" s="290"/>
      <c r="C47" s="246"/>
      <c r="D47" s="246"/>
      <c r="E47" s="246"/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246"/>
      <c r="Q47" s="246"/>
      <c r="R47" s="246"/>
      <c r="S47" s="246"/>
      <c r="T47" s="246"/>
      <c r="U47" s="246"/>
      <c r="V47" s="246"/>
      <c r="W47" s="246"/>
      <c r="AC47" s="115"/>
    </row>
    <row r="48" spans="1:94">
      <c r="A48" s="314"/>
      <c r="B48" s="290"/>
      <c r="C48" s="315"/>
      <c r="D48" s="315"/>
      <c r="E48" s="315"/>
      <c r="F48" s="315"/>
      <c r="G48" s="315"/>
      <c r="H48" s="315"/>
      <c r="I48" s="315"/>
      <c r="J48" s="315"/>
      <c r="K48" s="315"/>
      <c r="L48" s="315"/>
      <c r="M48" s="315"/>
      <c r="N48" s="315"/>
      <c r="O48" s="315"/>
      <c r="P48" s="315"/>
      <c r="Q48" s="115"/>
      <c r="R48" s="115"/>
      <c r="S48" s="115"/>
      <c r="T48" s="115"/>
      <c r="U48" s="115"/>
      <c r="V48" s="115"/>
      <c r="W48" s="115"/>
      <c r="AB48" s="115"/>
      <c r="AC48" s="115"/>
      <c r="AG48" s="115"/>
    </row>
    <row r="49" spans="1:43">
      <c r="AC49" s="115"/>
    </row>
    <row r="50" spans="1:43">
      <c r="A50" s="314"/>
      <c r="AC50" s="115"/>
    </row>
    <row r="51" spans="1:43">
      <c r="AC51" s="115"/>
      <c r="AE51" s="9"/>
    </row>
    <row r="52" spans="1:43">
      <c r="AC52" s="115"/>
      <c r="AE52" s="9"/>
    </row>
    <row r="53" spans="1:43">
      <c r="AD53" s="100"/>
      <c r="AF53" s="100"/>
      <c r="AG53" s="316"/>
      <c r="AH53" s="316"/>
      <c r="AO53" s="102"/>
      <c r="AP53" s="102"/>
      <c r="AQ53" s="102"/>
    </row>
    <row r="54" spans="1:43">
      <c r="AD54" s="100"/>
      <c r="AF54" s="100"/>
      <c r="AG54" s="316"/>
      <c r="AH54" s="316"/>
      <c r="AO54" s="102"/>
      <c r="AP54" s="102"/>
      <c r="AQ54" s="102"/>
    </row>
    <row r="55" spans="1:43">
      <c r="AD55" s="100"/>
      <c r="AF55" s="100"/>
      <c r="AG55" s="316"/>
      <c r="AH55" s="316"/>
      <c r="AO55" s="102"/>
      <c r="AP55" s="102"/>
      <c r="AQ55" s="102"/>
    </row>
    <row r="56" spans="1:43">
      <c r="AD56" s="100"/>
      <c r="AF56" s="100"/>
      <c r="AG56" s="316"/>
      <c r="AH56" s="316"/>
      <c r="AO56" s="102"/>
      <c r="AP56" s="102"/>
      <c r="AQ56" s="102"/>
    </row>
    <row r="57" spans="1:43">
      <c r="AD57" s="100"/>
      <c r="AF57" s="100"/>
      <c r="AG57" s="316"/>
      <c r="AH57" s="316"/>
      <c r="AO57" s="102"/>
      <c r="AP57" s="102"/>
      <c r="AQ57" s="102"/>
    </row>
    <row r="58" spans="1:43">
      <c r="AC58" s="115"/>
      <c r="AD58" s="115"/>
      <c r="AF58" s="115"/>
      <c r="AG58" s="316"/>
      <c r="AH58" s="316"/>
      <c r="AO58" s="102"/>
      <c r="AP58" s="102"/>
      <c r="AQ58" s="102"/>
    </row>
    <row r="59" spans="1:43">
      <c r="AD59" s="100"/>
      <c r="AF59" s="100"/>
      <c r="AG59" s="316"/>
      <c r="AH59" s="317"/>
      <c r="AO59" s="102"/>
      <c r="AP59" s="102"/>
      <c r="AQ59" s="102"/>
    </row>
    <row r="60" spans="1:43">
      <c r="AD60" s="100"/>
      <c r="AF60" s="100"/>
      <c r="AG60" s="316"/>
      <c r="AH60" s="317"/>
      <c r="AO60" s="102"/>
      <c r="AP60" s="102"/>
      <c r="AQ60" s="102"/>
    </row>
    <row r="61" spans="1:43">
      <c r="AD61" s="100"/>
      <c r="AE61" s="100"/>
      <c r="AF61" s="100"/>
      <c r="AG61" s="316"/>
      <c r="AH61" s="317"/>
      <c r="AO61" s="102"/>
      <c r="AP61" s="102"/>
      <c r="AQ61" s="102"/>
    </row>
    <row r="62" spans="1:43">
      <c r="AD62" s="100"/>
      <c r="AE62" s="100"/>
      <c r="AF62" s="100"/>
      <c r="AG62" s="316"/>
      <c r="AH62" s="317"/>
      <c r="AO62" s="102"/>
      <c r="AP62" s="102"/>
      <c r="AQ62" s="102"/>
    </row>
    <row r="63" spans="1:43">
      <c r="AD63" s="316"/>
      <c r="AE63" s="317"/>
      <c r="AH63" s="316"/>
    </row>
    <row r="64" spans="1:43">
      <c r="AD64" s="316"/>
      <c r="AE64" s="317"/>
      <c r="AH64" s="316"/>
    </row>
    <row r="65" spans="3:34">
      <c r="AD65" s="316"/>
      <c r="AE65" s="317"/>
      <c r="AH65" s="316"/>
    </row>
    <row r="66" spans="3:34">
      <c r="AD66" s="316"/>
      <c r="AE66" s="317"/>
      <c r="AH66" s="316"/>
    </row>
    <row r="67" spans="3:34">
      <c r="AD67" s="316"/>
      <c r="AE67" s="317"/>
      <c r="AH67" s="316"/>
    </row>
    <row r="68" spans="3:34">
      <c r="AD68" s="316"/>
      <c r="AE68" s="317"/>
      <c r="AH68" s="317"/>
    </row>
    <row r="69" spans="3:34">
      <c r="AD69" s="316"/>
      <c r="AE69" s="317"/>
      <c r="AH69" s="317"/>
    </row>
    <row r="70" spans="3:34">
      <c r="AD70" s="316"/>
      <c r="AE70" s="317"/>
      <c r="AH70" s="317"/>
    </row>
    <row r="71" spans="3:34">
      <c r="AD71" s="316"/>
      <c r="AE71" s="317"/>
      <c r="AH71" s="317"/>
    </row>
    <row r="72" spans="3:34">
      <c r="AD72" s="316"/>
      <c r="AE72" s="317"/>
      <c r="AH72" s="317"/>
    </row>
    <row r="73" spans="3:34">
      <c r="C73" s="318"/>
      <c r="D73" s="318"/>
      <c r="E73" s="318"/>
      <c r="F73" s="319"/>
      <c r="G73" s="319"/>
      <c r="H73" s="319"/>
      <c r="I73" s="319"/>
      <c r="J73" s="320"/>
      <c r="K73" s="320"/>
      <c r="L73" s="320"/>
      <c r="M73" s="320"/>
      <c r="N73" s="320"/>
      <c r="O73" s="320"/>
      <c r="P73" s="320"/>
      <c r="AD73" s="115"/>
      <c r="AE73" s="317"/>
      <c r="AF73" s="115"/>
    </row>
    <row r="74" spans="3:34">
      <c r="C74"/>
      <c r="D74"/>
      <c r="E74"/>
      <c r="F74" s="319"/>
      <c r="G74" s="319"/>
      <c r="H74" s="319"/>
      <c r="I74" s="319"/>
      <c r="J74" s="320"/>
      <c r="K74" s="320"/>
      <c r="L74" s="320"/>
      <c r="M74" s="320"/>
      <c r="N74" s="320"/>
      <c r="O74" s="320"/>
      <c r="P74" s="320"/>
      <c r="AE74" s="317"/>
    </row>
    <row r="75" spans="3:34">
      <c r="C75"/>
      <c r="D75"/>
      <c r="E75"/>
      <c r="F75" s="319"/>
      <c r="G75" s="319"/>
      <c r="H75" s="319"/>
      <c r="I75" s="319"/>
      <c r="J75" s="320"/>
      <c r="K75" s="320"/>
      <c r="L75" s="320"/>
      <c r="M75" s="320"/>
      <c r="N75" s="320"/>
      <c r="O75" s="320"/>
      <c r="P75" s="320"/>
      <c r="AE75" s="317"/>
    </row>
    <row r="76" spans="3:34">
      <c r="C76"/>
      <c r="D76"/>
      <c r="E76"/>
      <c r="F76" s="319"/>
      <c r="G76" s="319"/>
      <c r="H76" s="319"/>
      <c r="I76" s="319"/>
      <c r="J76" s="320"/>
      <c r="K76" s="320"/>
      <c r="L76" s="320"/>
      <c r="M76" s="320"/>
      <c r="N76" s="320"/>
      <c r="O76" s="320"/>
      <c r="P76" s="320"/>
      <c r="AE76" s="317"/>
    </row>
    <row r="77" spans="3:34">
      <c r="C77"/>
      <c r="D77"/>
      <c r="E77"/>
      <c r="F77" s="319"/>
      <c r="G77" s="319"/>
      <c r="H77" s="319"/>
      <c r="I77" s="319"/>
      <c r="J77" s="320"/>
      <c r="K77" s="320"/>
      <c r="L77" s="320"/>
      <c r="M77" s="320"/>
      <c r="N77" s="320"/>
      <c r="O77" s="320"/>
      <c r="P77" s="320"/>
      <c r="AE77" s="317"/>
    </row>
    <row r="78" spans="3:34">
      <c r="C78"/>
      <c r="D78"/>
      <c r="E78"/>
      <c r="F78" s="319"/>
      <c r="G78" s="319"/>
      <c r="H78" s="319"/>
      <c r="I78" s="319"/>
      <c r="J78" s="320"/>
      <c r="K78" s="320"/>
      <c r="L78" s="320"/>
      <c r="M78" s="320"/>
      <c r="N78" s="320"/>
      <c r="O78" s="320"/>
      <c r="P78" s="320"/>
      <c r="AE78" s="317"/>
    </row>
    <row r="79" spans="3:34">
      <c r="C79"/>
      <c r="D79"/>
      <c r="E79"/>
      <c r="F79" s="319"/>
      <c r="G79" s="319"/>
      <c r="H79" s="319"/>
      <c r="I79" s="319"/>
      <c r="J79" s="320"/>
      <c r="K79" s="320"/>
      <c r="L79" s="320"/>
      <c r="M79" s="320"/>
      <c r="N79" s="320"/>
      <c r="O79" s="320"/>
      <c r="P79" s="320"/>
      <c r="AE79" s="317"/>
    </row>
    <row r="80" spans="3:34">
      <c r="C80" s="318"/>
      <c r="D80" s="318"/>
      <c r="E80" s="318"/>
      <c r="F80" s="319"/>
      <c r="G80" s="319"/>
      <c r="H80" s="319"/>
      <c r="I80" s="319"/>
      <c r="J80" s="320"/>
      <c r="K80" s="320"/>
      <c r="L80" s="320"/>
      <c r="M80" s="320"/>
      <c r="N80" s="320"/>
      <c r="O80" s="320"/>
      <c r="P80" s="320"/>
      <c r="AE80" s="317"/>
    </row>
    <row r="81" spans="3:31">
      <c r="C81"/>
      <c r="D81"/>
      <c r="E81"/>
      <c r="F81" s="319"/>
      <c r="G81" s="319"/>
      <c r="H81" s="319"/>
      <c r="I81" s="319"/>
      <c r="J81" s="320"/>
      <c r="K81" s="320"/>
      <c r="L81" s="320"/>
      <c r="M81" s="320"/>
      <c r="N81" s="320"/>
      <c r="O81" s="320"/>
      <c r="P81" s="320"/>
      <c r="AE81" s="317"/>
    </row>
    <row r="82" spans="3:31">
      <c r="AE82" s="317"/>
    </row>
  </sheetData>
  <printOptions horizontalCentered="1"/>
  <pageMargins left="0" right="0" top="0.5" bottom="0.5" header="0.5" footer="0.5"/>
  <pageSetup scale="80" orientation="landscape" horizontalDpi="300" verticalDpi="300" r:id="rId1"/>
  <headerFooter alignWithMargins="0"/>
  <rowBreaks count="1" manualBreakCount="1">
    <brk id="25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44"/>
  <sheetViews>
    <sheetView showGridLines="0" zoomScale="75" workbookViewId="0">
      <selection activeCell="L3" sqref="L3"/>
    </sheetView>
  </sheetViews>
  <sheetFormatPr defaultRowHeight="12.75"/>
  <cols>
    <col min="1" max="6" width="10.28515625" customWidth="1"/>
    <col min="7" max="7" width="2.7109375" customWidth="1"/>
    <col min="8" max="13" width="10.28515625" customWidth="1"/>
  </cols>
  <sheetData>
    <row r="1" spans="1:27" s="1" customFormat="1" ht="12.75" customHeight="1">
      <c r="L1" s="2"/>
      <c r="M1" s="7"/>
      <c r="Z1" s="19"/>
      <c r="AA1" s="19"/>
    </row>
    <row r="2" spans="1:27" s="1" customFormat="1" ht="12.75" customHeight="1">
      <c r="L2" s="2"/>
      <c r="M2" s="2"/>
      <c r="Z2" s="19"/>
      <c r="AA2" s="19"/>
    </row>
    <row r="3" spans="1:27" s="1" customFormat="1" ht="12.75" customHeight="1">
      <c r="L3" s="2"/>
      <c r="M3" s="2"/>
      <c r="Z3" s="19"/>
      <c r="AA3" s="19"/>
    </row>
    <row r="4" spans="1:27" s="1" customFormat="1" ht="12.75" customHeight="1">
      <c r="L4" s="2"/>
      <c r="M4" s="2"/>
      <c r="Z4" s="19"/>
      <c r="AA4" s="19"/>
    </row>
    <row r="5" spans="1:27" s="1" customFormat="1" ht="15.75" customHeight="1">
      <c r="A5" s="3" t="s">
        <v>25</v>
      </c>
      <c r="B5" s="4"/>
      <c r="C5" s="4"/>
      <c r="D5" s="4"/>
      <c r="E5" s="4"/>
      <c r="F5" s="4"/>
      <c r="G5" s="4"/>
      <c r="H5" s="4"/>
      <c r="I5" s="4"/>
      <c r="J5" s="4"/>
      <c r="K5" s="4"/>
      <c r="L5" s="5"/>
      <c r="M5" s="5"/>
      <c r="Z5" s="19"/>
      <c r="AA5" s="19"/>
    </row>
    <row r="6" spans="1:27" s="1" customFormat="1" ht="12.75" customHeight="1">
      <c r="A6" s="5" t="str">
        <f>'Vertical Core Data'!A6</f>
        <v>Convection Dried at 140°F             Net Confining Stress:  2500 psi</v>
      </c>
      <c r="B6" s="4"/>
      <c r="C6" s="4"/>
      <c r="D6" s="4"/>
      <c r="E6" s="4"/>
      <c r="F6" s="4"/>
      <c r="G6" s="4"/>
      <c r="H6" s="4"/>
      <c r="I6" s="4"/>
      <c r="J6" s="4"/>
      <c r="K6" s="4"/>
      <c r="L6" s="5"/>
      <c r="M6" s="5"/>
      <c r="Z6" s="19"/>
      <c r="AA6" s="19"/>
    </row>
    <row r="7" spans="1:27" s="1" customFormat="1" ht="12.75" customHeight="1">
      <c r="A7" s="5"/>
      <c r="L7" s="2"/>
      <c r="M7" s="2"/>
      <c r="Z7" s="19"/>
      <c r="AA7" s="19"/>
    </row>
    <row r="8" spans="1:27" s="1" customFormat="1" ht="12.75" customHeight="1">
      <c r="A8" s="199" t="str">
        <f>'Vertical Core Data'!A8</f>
        <v>Apache Corporation</v>
      </c>
      <c r="L8" s="6" t="str">
        <f>'KvKh Data'!F8</f>
        <v>USA</v>
      </c>
      <c r="M8" s="2"/>
      <c r="Z8" s="19"/>
      <c r="AA8" s="19"/>
    </row>
    <row r="9" spans="1:27" s="1" customFormat="1" ht="12.75" customHeight="1">
      <c r="A9" s="199" t="str">
        <f>'Vertical Core Data'!A9</f>
        <v>MGS A43-11 Well</v>
      </c>
      <c r="L9" s="6" t="str">
        <f>'KvKh Data'!F9</f>
        <v>File: HH-49641</v>
      </c>
      <c r="M9" s="2"/>
      <c r="Z9" s="19"/>
      <c r="AA9" s="19"/>
    </row>
    <row r="10" spans="1:27" ht="12.75" customHeight="1">
      <c r="A10" s="199" t="str">
        <f>'Vertical Core Data'!A10</f>
        <v>Date: 2-16-11</v>
      </c>
      <c r="L10" s="6"/>
    </row>
    <row r="11" spans="1:27" ht="12.75" customHeight="1">
      <c r="A11" s="57"/>
    </row>
    <row r="12" spans="1:27" ht="12.75" customHeight="1"/>
    <row r="13" spans="1:27" ht="12.75" customHeight="1"/>
    <row r="14" spans="1:27" ht="12.75" customHeight="1"/>
    <row r="15" spans="1:27" ht="12.75" customHeight="1"/>
    <row r="16" spans="1:27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</sheetData>
  <phoneticPr fontId="0" type="noConversion"/>
  <printOptions horizontalCentered="1"/>
  <pageMargins left="0" right="0" top="0.5" bottom="0.25" header="0.5" footer="0.5"/>
  <pageSetup orientation="landscape" horizontalDpi="4294967293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CL70"/>
  <sheetViews>
    <sheetView showGridLines="0" workbookViewId="0">
      <pane xSplit="2" ySplit="16" topLeftCell="C17" activePane="bottomRight" state="frozen"/>
      <selection activeCell="N27" sqref="N27"/>
      <selection pane="topRight" activeCell="N27" sqref="N27"/>
      <selection pane="bottomLeft" activeCell="N27" sqref="N27"/>
      <selection pane="bottomRight" activeCell="F3" sqref="F3"/>
    </sheetView>
  </sheetViews>
  <sheetFormatPr defaultRowHeight="12.75"/>
  <cols>
    <col min="1" max="7" width="12.7109375" style="100" customWidth="1"/>
    <col min="8" max="8" width="9.140625" style="100"/>
    <col min="9" max="9" width="8.5703125" style="100" customWidth="1"/>
    <col min="10" max="25" width="9.85546875" style="8" customWidth="1"/>
    <col min="26" max="26" width="8.85546875" style="8" customWidth="1"/>
    <col min="27" max="27" width="7.7109375" style="101" customWidth="1"/>
    <col min="28" max="28" width="5.140625" style="102" customWidth="1"/>
    <col min="29" max="30" width="9.5703125" style="102" bestFit="1" customWidth="1"/>
    <col min="31" max="35" width="9.140625" style="102"/>
    <col min="36" max="16384" width="9.140625" style="100"/>
  </cols>
  <sheetData>
    <row r="1" spans="1:90">
      <c r="G1" s="27"/>
    </row>
    <row r="2" spans="1:90">
      <c r="H2" s="30"/>
    </row>
    <row r="5" spans="1:90" s="110" customFormat="1" ht="15.75">
      <c r="A5" s="213" t="s">
        <v>21</v>
      </c>
      <c r="B5" s="213"/>
      <c r="C5" s="213"/>
      <c r="D5" s="213"/>
      <c r="E5" s="213"/>
      <c r="F5" s="213"/>
      <c r="G5" s="213"/>
      <c r="H5" s="31" t="s">
        <v>0</v>
      </c>
      <c r="I5" s="32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101"/>
      <c r="AB5" s="103"/>
      <c r="AC5" s="103"/>
      <c r="AD5" s="32"/>
      <c r="AE5" s="104"/>
      <c r="AF5" s="32"/>
      <c r="AG5" s="105"/>
      <c r="AH5" s="33"/>
      <c r="AI5" s="33"/>
      <c r="AJ5" s="106"/>
      <c r="AK5" s="107"/>
      <c r="AL5" s="107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7"/>
      <c r="AX5" s="107"/>
      <c r="AY5" s="107"/>
      <c r="AZ5" s="107"/>
      <c r="BA5" s="107"/>
      <c r="BB5" s="107"/>
      <c r="BC5" s="107"/>
      <c r="BD5" s="107"/>
      <c r="BE5" s="108"/>
      <c r="BF5" s="108"/>
      <c r="BG5" s="108"/>
      <c r="BH5" s="108"/>
      <c r="BI5" s="109"/>
      <c r="BJ5" s="109"/>
      <c r="BK5" s="109"/>
      <c r="BL5" s="109"/>
      <c r="BM5" s="109"/>
      <c r="BN5" s="109"/>
      <c r="BO5" s="109"/>
      <c r="BP5" s="109"/>
      <c r="BQ5" s="109"/>
      <c r="BR5" s="109"/>
      <c r="BS5" s="109"/>
      <c r="BT5" s="109"/>
      <c r="BU5" s="109"/>
      <c r="BV5" s="109"/>
      <c r="BW5" s="109"/>
      <c r="BX5" s="109"/>
      <c r="BY5" s="109"/>
      <c r="BZ5" s="109"/>
      <c r="CA5" s="109"/>
      <c r="CB5" s="109"/>
      <c r="CC5" s="109"/>
      <c r="CD5" s="109"/>
      <c r="CE5" s="109"/>
      <c r="CF5" s="109"/>
      <c r="CG5" s="109"/>
      <c r="CH5" s="109"/>
      <c r="CI5" s="109"/>
      <c r="CJ5" s="109"/>
      <c r="CK5" s="109"/>
      <c r="CL5" s="109"/>
    </row>
    <row r="6" spans="1:90" s="119" customFormat="1" ht="12.75" customHeight="1">
      <c r="A6" s="214" t="str">
        <f>'Core Data'!A6</f>
        <v>Convection Dried at 140°F         Net Confining Stress:  2500 psi</v>
      </c>
      <c r="B6" s="214"/>
      <c r="C6" s="214"/>
      <c r="D6" s="214"/>
      <c r="E6" s="214"/>
      <c r="F6" s="214"/>
      <c r="G6" s="214"/>
      <c r="H6" s="31" t="s">
        <v>0</v>
      </c>
      <c r="I6" s="40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111"/>
      <c r="AB6" s="112"/>
      <c r="AC6" s="112"/>
      <c r="AD6" s="40"/>
      <c r="AE6" s="113"/>
      <c r="AF6" s="42"/>
      <c r="AG6" s="114"/>
      <c r="AH6" s="28"/>
      <c r="AI6" s="28"/>
      <c r="AJ6" s="115"/>
      <c r="AK6" s="116"/>
      <c r="AL6" s="116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6"/>
      <c r="AX6" s="116"/>
      <c r="AY6" s="116"/>
      <c r="AZ6" s="116"/>
      <c r="BA6" s="116"/>
      <c r="BB6" s="116"/>
      <c r="BC6" s="116"/>
      <c r="BD6" s="116"/>
      <c r="BE6" s="117"/>
      <c r="BF6" s="117"/>
      <c r="BG6" s="117"/>
      <c r="BH6" s="117"/>
      <c r="BI6" s="118"/>
      <c r="BJ6" s="118"/>
      <c r="BK6" s="118"/>
      <c r="BL6" s="118"/>
      <c r="BM6" s="118"/>
      <c r="BN6" s="118"/>
      <c r="BO6" s="118"/>
      <c r="BP6" s="118"/>
      <c r="BQ6" s="118"/>
      <c r="BR6" s="118"/>
      <c r="BS6" s="118"/>
      <c r="BT6" s="118"/>
      <c r="BU6" s="118"/>
      <c r="BV6" s="118"/>
      <c r="BW6" s="118"/>
      <c r="BX6" s="118"/>
      <c r="BY6" s="118"/>
      <c r="BZ6" s="118"/>
      <c r="CA6" s="118"/>
      <c r="CB6" s="118"/>
      <c r="CC6" s="118"/>
      <c r="CD6" s="118"/>
      <c r="CE6" s="118"/>
      <c r="CF6" s="118"/>
      <c r="CG6" s="118"/>
      <c r="CH6" s="118"/>
      <c r="CI6" s="118"/>
      <c r="CJ6" s="118"/>
      <c r="CK6" s="118"/>
      <c r="CL6" s="118"/>
    </row>
    <row r="7" spans="1:90" ht="12.75" customHeight="1">
      <c r="A7" s="14"/>
      <c r="B7" s="15"/>
      <c r="C7" s="15"/>
      <c r="D7" s="16"/>
      <c r="E7" s="16"/>
      <c r="F7" s="16"/>
      <c r="G7" s="16"/>
      <c r="H7" s="120"/>
      <c r="I7" s="120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D7" s="120"/>
      <c r="AE7" s="121"/>
      <c r="AF7" s="120"/>
      <c r="AG7" s="105"/>
      <c r="AH7" s="122"/>
      <c r="AI7" s="122"/>
      <c r="AJ7" s="123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5"/>
      <c r="AX7" s="126"/>
      <c r="AY7" s="126"/>
      <c r="AZ7" s="126"/>
      <c r="BA7" s="126"/>
      <c r="BB7" s="126"/>
      <c r="BC7" s="126"/>
      <c r="BD7" s="126"/>
      <c r="BE7" s="127"/>
      <c r="BF7" s="127"/>
      <c r="BG7" s="127"/>
      <c r="BH7" s="124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</row>
    <row r="8" spans="1:90">
      <c r="A8" s="54" t="str">
        <f>'Core Data'!A8</f>
        <v>Apache Corporation</v>
      </c>
      <c r="B8" s="55"/>
      <c r="C8" s="55"/>
      <c r="D8" s="42"/>
      <c r="E8" s="42"/>
      <c r="F8" s="44" t="str">
        <f>'Core Data'!I8</f>
        <v>USA</v>
      </c>
      <c r="G8" s="45"/>
      <c r="H8" s="45"/>
      <c r="I8" s="45"/>
      <c r="AD8" s="42"/>
      <c r="AF8" s="128"/>
      <c r="AG8" s="114"/>
      <c r="AH8" s="46"/>
      <c r="AI8" s="28"/>
      <c r="AJ8" s="115"/>
      <c r="AK8" s="129"/>
      <c r="AL8" s="129"/>
      <c r="AM8" s="130"/>
      <c r="AN8" s="131"/>
      <c r="AO8" s="131"/>
      <c r="AP8" s="131"/>
      <c r="AQ8" s="132"/>
      <c r="AR8" s="133"/>
      <c r="AS8" s="102"/>
      <c r="AT8" s="102"/>
      <c r="AU8" s="102"/>
      <c r="AV8" s="102"/>
      <c r="AW8" s="102"/>
      <c r="AX8" s="102"/>
      <c r="AY8" s="134"/>
      <c r="AZ8" s="102"/>
      <c r="BA8" s="135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2"/>
      <c r="BP8" s="102"/>
      <c r="BQ8" s="102"/>
      <c r="BR8" s="102"/>
      <c r="BS8" s="102"/>
      <c r="BT8" s="102"/>
      <c r="BU8" s="102"/>
      <c r="BV8" s="102"/>
      <c r="BW8" s="102"/>
      <c r="BX8" s="102"/>
      <c r="BY8" s="102"/>
      <c r="BZ8" s="102"/>
      <c r="CA8" s="102"/>
      <c r="CB8" s="102"/>
      <c r="CC8" s="102"/>
      <c r="CD8" s="102"/>
      <c r="CE8" s="102"/>
      <c r="CF8" s="102"/>
      <c r="CG8" s="102"/>
      <c r="CH8" s="102"/>
      <c r="CI8" s="102"/>
      <c r="CJ8" s="102"/>
      <c r="CK8" s="102"/>
      <c r="CL8" s="102"/>
    </row>
    <row r="9" spans="1:90">
      <c r="A9" s="54" t="str">
        <f>'Core Data'!A9</f>
        <v>MGS A43-11 Well</v>
      </c>
      <c r="B9" s="55"/>
      <c r="C9" s="55"/>
      <c r="D9" s="42"/>
      <c r="E9" s="42"/>
      <c r="F9" s="44" t="str">
        <f>'Core Data'!I9</f>
        <v>File: HH-49641</v>
      </c>
      <c r="G9" s="56"/>
      <c r="H9" s="56"/>
      <c r="I9" s="56"/>
      <c r="AD9" s="42"/>
      <c r="AE9" s="50"/>
      <c r="AF9" s="42"/>
      <c r="AG9" s="114"/>
      <c r="AH9" s="46"/>
      <c r="AI9" s="28"/>
      <c r="AJ9" s="115"/>
      <c r="AK9" s="129"/>
      <c r="AL9" s="129"/>
      <c r="AM9" s="130"/>
      <c r="AN9" s="131"/>
      <c r="AO9" s="131"/>
      <c r="AP9" s="131"/>
      <c r="AQ9" s="132"/>
      <c r="AR9" s="133"/>
      <c r="AS9" s="102"/>
      <c r="AT9" s="102"/>
      <c r="AU9" s="102"/>
      <c r="AV9" s="102"/>
      <c r="AW9" s="102"/>
      <c r="AX9" s="102"/>
      <c r="AY9" s="134"/>
      <c r="AZ9" s="102"/>
      <c r="BA9" s="135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2"/>
      <c r="BN9" s="102"/>
      <c r="BO9" s="102"/>
      <c r="BP9" s="102"/>
      <c r="BQ9" s="102"/>
      <c r="BR9" s="102"/>
      <c r="BS9" s="102"/>
      <c r="BT9" s="102"/>
      <c r="BU9" s="102"/>
      <c r="BV9" s="102"/>
      <c r="BW9" s="102"/>
      <c r="BX9" s="102"/>
      <c r="BY9" s="102"/>
      <c r="BZ9" s="102"/>
      <c r="CA9" s="102"/>
      <c r="CB9" s="102"/>
      <c r="CC9" s="102"/>
      <c r="CD9" s="102"/>
      <c r="CE9" s="102"/>
      <c r="CF9" s="102"/>
      <c r="CG9" s="102"/>
      <c r="CH9" s="102"/>
      <c r="CI9" s="102"/>
      <c r="CJ9" s="102"/>
      <c r="CK9" s="102"/>
      <c r="CL9" s="102"/>
    </row>
    <row r="10" spans="1:90">
      <c r="A10" s="54" t="str">
        <f>'Core Data'!A10</f>
        <v>Date: 2-16-11</v>
      </c>
      <c r="B10" s="55"/>
      <c r="C10" s="55"/>
      <c r="D10" s="42"/>
      <c r="E10" s="42"/>
      <c r="F10" s="44"/>
      <c r="G10" s="42"/>
      <c r="H10" s="42"/>
      <c r="I10" s="42"/>
      <c r="AD10" s="42"/>
      <c r="AE10" s="50"/>
      <c r="AF10" s="42"/>
      <c r="AG10" s="114"/>
      <c r="AH10" s="46"/>
      <c r="AI10" s="28"/>
      <c r="AJ10" s="115"/>
      <c r="AK10" s="129"/>
      <c r="AL10" s="129"/>
      <c r="AM10" s="130"/>
      <c r="AN10" s="131"/>
      <c r="AO10" s="131"/>
      <c r="AP10" s="131"/>
      <c r="AQ10" s="132"/>
      <c r="AR10" s="133"/>
      <c r="AS10" s="102"/>
      <c r="AT10" s="102"/>
      <c r="AU10" s="102"/>
      <c r="AV10" s="102"/>
      <c r="AW10" s="102"/>
      <c r="AX10" s="102"/>
      <c r="AY10" s="134"/>
      <c r="AZ10" s="102"/>
      <c r="BA10" s="135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/>
      <c r="BX10" s="102"/>
      <c r="BY10" s="102"/>
      <c r="BZ10" s="102"/>
      <c r="CA10" s="102"/>
      <c r="CB10" s="102"/>
      <c r="CC10" s="102"/>
      <c r="CD10" s="102"/>
      <c r="CE10" s="102"/>
      <c r="CF10" s="102"/>
      <c r="CG10" s="102"/>
      <c r="CH10" s="102"/>
      <c r="CI10" s="102"/>
      <c r="CJ10" s="102"/>
      <c r="CK10" s="102"/>
      <c r="CL10" s="102"/>
    </row>
    <row r="11" spans="1:90">
      <c r="A11" s="58"/>
      <c r="B11" s="59"/>
      <c r="C11" s="59"/>
      <c r="D11" s="40"/>
      <c r="E11" s="40"/>
      <c r="F11" s="40"/>
      <c r="G11" s="42"/>
      <c r="H11" s="42"/>
      <c r="I11" s="42"/>
      <c r="AD11" s="42"/>
      <c r="AE11" s="50"/>
      <c r="AF11" s="42"/>
      <c r="AG11" s="114"/>
      <c r="AH11" s="28"/>
      <c r="AI11" s="28"/>
      <c r="AJ11" s="136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34"/>
      <c r="AZ11" s="102"/>
      <c r="BA11" s="135"/>
      <c r="BB11" s="102"/>
      <c r="BC11" s="102"/>
      <c r="BD11" s="102"/>
      <c r="BE11" s="102"/>
      <c r="BF11" s="102"/>
      <c r="BG11" s="135"/>
      <c r="BH11" s="102"/>
      <c r="BI11" s="102"/>
      <c r="BJ11" s="102"/>
      <c r="BK11" s="102"/>
      <c r="BL11" s="102"/>
      <c r="BM11" s="102"/>
      <c r="BN11" s="102"/>
      <c r="BO11" s="102"/>
      <c r="BP11" s="102"/>
      <c r="BQ11" s="102"/>
      <c r="BR11" s="102"/>
      <c r="BS11" s="102"/>
      <c r="BT11" s="102"/>
      <c r="BU11" s="102"/>
      <c r="BV11" s="102"/>
      <c r="BW11" s="102"/>
      <c r="BX11" s="102"/>
      <c r="BY11" s="102"/>
      <c r="BZ11" s="102"/>
      <c r="CA11" s="102"/>
      <c r="CB11" s="102"/>
      <c r="CC11" s="102"/>
      <c r="CD11" s="102"/>
      <c r="CE11" s="102"/>
      <c r="CF11" s="102"/>
      <c r="CG11" s="102"/>
      <c r="CH11" s="102"/>
      <c r="CI11" s="102"/>
      <c r="CJ11" s="102"/>
      <c r="CK11" s="102"/>
      <c r="CL11" s="102"/>
    </row>
    <row r="12" spans="1:90">
      <c r="A12" s="60"/>
      <c r="B12" s="137"/>
      <c r="C12" s="61"/>
      <c r="D12" s="211" t="s">
        <v>17</v>
      </c>
      <c r="E12" s="212"/>
      <c r="F12" s="138"/>
      <c r="G12" s="139"/>
      <c r="H12" s="65"/>
      <c r="I12" s="65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0"/>
      <c r="AA12" s="66"/>
      <c r="AB12" s="66"/>
      <c r="AC12" s="66"/>
      <c r="AD12" s="66"/>
      <c r="AF12" s="114"/>
      <c r="AG12" s="141"/>
      <c r="AH12" s="67"/>
      <c r="AI12" s="136"/>
      <c r="AJ12" s="142"/>
      <c r="AK12" s="142"/>
      <c r="AL12" s="142"/>
      <c r="AM12" s="143"/>
      <c r="AN12" s="142"/>
      <c r="AO12" s="142"/>
      <c r="AP12" s="142"/>
      <c r="AQ12" s="144"/>
      <c r="AR12" s="102"/>
      <c r="AS12" s="102"/>
      <c r="AT12" s="102"/>
      <c r="AU12" s="102"/>
      <c r="AV12" s="102"/>
      <c r="AW12" s="101"/>
      <c r="AX12" s="134"/>
      <c r="AY12" s="102"/>
      <c r="AZ12" s="135"/>
      <c r="BA12" s="102"/>
      <c r="BB12" s="102"/>
      <c r="BC12" s="135"/>
      <c r="BD12" s="135"/>
      <c r="BE12" s="135"/>
      <c r="BF12" s="135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</row>
    <row r="13" spans="1:90">
      <c r="A13" s="70"/>
      <c r="B13" s="145" t="s">
        <v>3</v>
      </c>
      <c r="C13" s="71"/>
      <c r="D13" s="72" t="s">
        <v>29</v>
      </c>
      <c r="E13" s="73"/>
      <c r="F13" s="195" t="s">
        <v>1</v>
      </c>
      <c r="G13" s="146" t="s">
        <v>2</v>
      </c>
      <c r="H13" s="65"/>
      <c r="I13" s="65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0"/>
      <c r="AA13" s="66"/>
      <c r="AB13" s="66"/>
      <c r="AC13" s="66"/>
      <c r="AD13" s="66"/>
      <c r="AF13" s="114"/>
      <c r="AG13" s="141"/>
      <c r="AH13" s="76"/>
      <c r="AI13" s="147"/>
      <c r="AJ13" s="148"/>
      <c r="AK13" s="148"/>
      <c r="AL13" s="149"/>
      <c r="AM13" s="150"/>
      <c r="AN13" s="151"/>
      <c r="AO13" s="148"/>
      <c r="AP13" s="149"/>
      <c r="AQ13" s="150"/>
      <c r="AR13" s="102"/>
      <c r="AS13" s="102"/>
      <c r="AT13" s="102"/>
      <c r="AU13" s="102"/>
      <c r="AV13" s="152"/>
      <c r="AW13" s="111"/>
      <c r="AX13" s="153"/>
      <c r="AY13" s="154"/>
      <c r="AZ13" s="118"/>
      <c r="BA13" s="155"/>
      <c r="BB13" s="155"/>
      <c r="BC13" s="155"/>
      <c r="BD13" s="135"/>
      <c r="BE13" s="135"/>
      <c r="BF13" s="135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2"/>
    </row>
    <row r="14" spans="1:90">
      <c r="A14" s="70" t="s">
        <v>3</v>
      </c>
      <c r="B14" s="145" t="s">
        <v>7</v>
      </c>
      <c r="C14" s="71" t="s">
        <v>19</v>
      </c>
      <c r="D14" s="79" t="s">
        <v>4</v>
      </c>
      <c r="E14" s="80"/>
      <c r="F14" s="195" t="s">
        <v>5</v>
      </c>
      <c r="G14" s="197" t="s">
        <v>6</v>
      </c>
      <c r="H14" s="65"/>
      <c r="I14" s="65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0"/>
      <c r="AA14" s="42"/>
      <c r="AB14" s="42"/>
      <c r="AC14" s="42"/>
      <c r="AD14" s="42"/>
      <c r="AF14" s="114"/>
      <c r="AG14" s="141"/>
      <c r="AH14" s="76"/>
      <c r="AI14" s="136"/>
      <c r="AJ14" s="151"/>
      <c r="AK14" s="151"/>
      <c r="AL14" s="151"/>
      <c r="AM14" s="150"/>
      <c r="AN14" s="151"/>
      <c r="AO14" s="151"/>
      <c r="AP14" s="151"/>
      <c r="AQ14" s="150"/>
      <c r="AR14" s="102"/>
      <c r="AS14" s="102"/>
      <c r="AT14" s="102"/>
      <c r="AU14" s="102"/>
      <c r="AV14" s="152"/>
      <c r="AW14" s="111"/>
      <c r="AX14" s="153"/>
      <c r="AY14" s="154"/>
      <c r="AZ14" s="111"/>
      <c r="BA14" s="155"/>
      <c r="BB14" s="155"/>
      <c r="BC14" s="155"/>
      <c r="BD14" s="135"/>
      <c r="BE14" s="135"/>
      <c r="BF14" s="156"/>
      <c r="BG14" s="102"/>
      <c r="BH14" s="102"/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2"/>
    </row>
    <row r="15" spans="1:90">
      <c r="A15" s="82" t="s">
        <v>38</v>
      </c>
      <c r="B15" s="83" t="s">
        <v>11</v>
      </c>
      <c r="C15" s="83" t="s">
        <v>22</v>
      </c>
      <c r="D15" s="84" t="s">
        <v>8</v>
      </c>
      <c r="E15" s="157" t="s">
        <v>9</v>
      </c>
      <c r="F15" s="198" t="s">
        <v>26</v>
      </c>
      <c r="G15" s="158" t="s">
        <v>10</v>
      </c>
      <c r="H15" s="65"/>
      <c r="I15" s="65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0"/>
      <c r="AA15" s="42"/>
      <c r="AB15" s="42"/>
      <c r="AC15" s="42"/>
      <c r="AD15" s="42"/>
      <c r="AF15" s="159"/>
      <c r="AG15" s="141"/>
      <c r="AH15" s="88"/>
      <c r="AI15" s="160"/>
      <c r="AJ15" s="161"/>
      <c r="AK15" s="161"/>
      <c r="AL15" s="161"/>
      <c r="AM15" s="162"/>
      <c r="AN15" s="161"/>
      <c r="AO15" s="161"/>
      <c r="AP15" s="161"/>
      <c r="AQ15" s="162"/>
      <c r="AR15" s="102"/>
      <c r="AS15" s="102"/>
      <c r="AT15" s="102"/>
      <c r="AU15" s="102"/>
      <c r="AV15" s="163"/>
      <c r="AW15" s="111"/>
      <c r="AX15" s="153"/>
      <c r="AY15" s="154"/>
      <c r="AZ15" s="155"/>
      <c r="BA15" s="155"/>
      <c r="BB15" s="155"/>
      <c r="BC15" s="155"/>
      <c r="BD15" s="156"/>
      <c r="BE15" s="156"/>
      <c r="BF15" s="156"/>
      <c r="BG15" s="102"/>
      <c r="BH15" s="102"/>
      <c r="BI15" s="102"/>
      <c r="BJ15" s="102"/>
      <c r="BK15" s="102"/>
      <c r="BL15" s="102"/>
      <c r="BM15" s="102"/>
      <c r="BN15" s="102"/>
      <c r="BO15" s="102"/>
      <c r="BP15" s="102"/>
      <c r="BQ15" s="102"/>
      <c r="BR15" s="102"/>
      <c r="BS15" s="102"/>
      <c r="BT15" s="102"/>
      <c r="BU15" s="102"/>
      <c r="BV15" s="102"/>
      <c r="BW15" s="102"/>
      <c r="BX15" s="102"/>
      <c r="BY15" s="102"/>
      <c r="BZ15" s="102"/>
      <c r="CA15" s="102"/>
      <c r="CB15" s="102"/>
      <c r="CC15" s="102"/>
      <c r="CD15" s="102"/>
      <c r="CE15" s="102"/>
      <c r="CF15" s="102"/>
      <c r="CG15" s="102"/>
      <c r="CH15" s="102"/>
      <c r="CI15" s="102"/>
      <c r="CJ15" s="102"/>
      <c r="CK15" s="102"/>
    </row>
    <row r="16" spans="1:90">
      <c r="A16" s="30"/>
      <c r="B16" s="89"/>
      <c r="C16" s="89"/>
      <c r="D16" s="29"/>
      <c r="E16" s="29"/>
      <c r="F16" s="29"/>
      <c r="G16" s="65"/>
      <c r="H16" s="65"/>
      <c r="I16" s="65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0"/>
      <c r="AA16" s="42"/>
      <c r="AB16" s="42"/>
      <c r="AC16" s="42"/>
      <c r="AD16" s="42"/>
      <c r="AF16" s="159"/>
      <c r="AG16" s="141"/>
      <c r="AH16" s="88"/>
      <c r="AI16" s="160"/>
      <c r="AJ16" s="161"/>
      <c r="AK16" s="161"/>
      <c r="AL16" s="161"/>
      <c r="AM16" s="162"/>
      <c r="AN16" s="161"/>
      <c r="AO16" s="161"/>
      <c r="AP16" s="161"/>
      <c r="AQ16" s="162"/>
      <c r="AR16" s="102"/>
      <c r="AS16" s="102"/>
      <c r="AT16" s="102"/>
      <c r="AU16" s="102"/>
      <c r="AV16" s="163"/>
      <c r="AW16" s="111"/>
      <c r="AX16" s="153"/>
      <c r="AY16" s="154"/>
      <c r="AZ16" s="155"/>
      <c r="BA16" s="155"/>
      <c r="BB16" s="155"/>
      <c r="BC16" s="155"/>
      <c r="BD16" s="156"/>
      <c r="BE16" s="156"/>
      <c r="BF16" s="156"/>
      <c r="BG16" s="102"/>
      <c r="BH16" s="102"/>
      <c r="BI16" s="102"/>
      <c r="BJ16" s="102"/>
      <c r="BK16" s="102"/>
      <c r="BL16" s="102"/>
      <c r="BM16" s="102"/>
      <c r="BN16" s="102"/>
      <c r="BO16" s="102"/>
      <c r="BP16" s="102"/>
      <c r="BQ16" s="102"/>
      <c r="BR16" s="102"/>
      <c r="BS16" s="102"/>
      <c r="BT16" s="102"/>
      <c r="BU16" s="102"/>
      <c r="BV16" s="102"/>
      <c r="BW16" s="102"/>
      <c r="BX16" s="102"/>
      <c r="BY16" s="102"/>
      <c r="BZ16" s="102"/>
      <c r="CA16" s="102"/>
      <c r="CB16" s="102"/>
      <c r="CC16" s="102"/>
      <c r="CD16" s="102"/>
      <c r="CE16" s="102"/>
      <c r="CF16" s="102"/>
      <c r="CG16" s="102"/>
      <c r="CH16" s="102"/>
      <c r="CI16" s="102"/>
      <c r="CJ16" s="102"/>
      <c r="CK16" s="102"/>
    </row>
    <row r="17" spans="1:44">
      <c r="A17" s="30" t="str">
        <f>'Core Data'!A17</f>
        <v>9945</v>
      </c>
      <c r="B17" s="65">
        <f>'Core Data'!B17</f>
        <v>6966.1</v>
      </c>
      <c r="C17" s="65" t="s">
        <v>23</v>
      </c>
      <c r="D17" s="185">
        <f>'Core Data'!C17</f>
        <v>514</v>
      </c>
      <c r="E17" s="185">
        <f>'Core Data'!E17</f>
        <v>482</v>
      </c>
      <c r="F17" s="186">
        <f>'Core Data'!I17</f>
        <v>20.975257655747384</v>
      </c>
      <c r="G17" s="187">
        <f>'Core Data'!J17</f>
        <v>2.6257842254680077</v>
      </c>
      <c r="H17" s="179"/>
      <c r="I17" s="188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80"/>
      <c r="Y17" s="180"/>
      <c r="Z17" s="181"/>
      <c r="AA17" s="13">
        <f>B17-B18</f>
        <v>0</v>
      </c>
      <c r="AC17" s="189">
        <f>D17</f>
        <v>514</v>
      </c>
      <c r="AD17" s="190">
        <f>D18</f>
        <v>425</v>
      </c>
      <c r="AE17" s="191">
        <f>F17</f>
        <v>20.975257655747384</v>
      </c>
      <c r="AF17" s="191">
        <f>F18</f>
        <v>19.43738817327047</v>
      </c>
    </row>
    <row r="18" spans="1:44">
      <c r="A18" s="174">
        <f>'Vertical Core Data'!A17</f>
        <v>9945</v>
      </c>
      <c r="B18" s="65">
        <f>'Vertical Core Data'!B17</f>
        <v>6966.1</v>
      </c>
      <c r="C18" s="65" t="s">
        <v>24</v>
      </c>
      <c r="D18" s="175">
        <f>'Vertical Core Data'!C17</f>
        <v>425</v>
      </c>
      <c r="E18" s="175">
        <f>'Vertical Core Data'!E17</f>
        <v>396</v>
      </c>
      <c r="F18" s="192">
        <f>'Vertical Core Data'!I17</f>
        <v>19.43738817327047</v>
      </c>
      <c r="G18" s="65">
        <f>'Vertical Core Data'!J17</f>
        <v>2.6256841491107843</v>
      </c>
      <c r="H18" s="193"/>
      <c r="I18" s="169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5"/>
      <c r="AA18" s="65"/>
      <c r="AB18" s="170"/>
      <c r="AC18" s="170"/>
      <c r="AD18" s="167"/>
      <c r="AE18" s="66"/>
      <c r="AF18" s="168"/>
      <c r="AG18" s="171"/>
      <c r="AH18" s="172"/>
      <c r="AI18" s="171"/>
      <c r="AJ18" s="173"/>
      <c r="AK18" s="173"/>
      <c r="AL18" s="173"/>
      <c r="AM18" s="173"/>
      <c r="AN18" s="173"/>
      <c r="AO18" s="173"/>
      <c r="AP18" s="173"/>
      <c r="AQ18" s="173"/>
      <c r="AR18" s="173"/>
    </row>
    <row r="19" spans="1:44">
      <c r="A19" s="30" t="str">
        <f>'Core Data'!A25</f>
        <v>9967</v>
      </c>
      <c r="B19" s="65">
        <f>'Core Data'!B25</f>
        <v>8002.9</v>
      </c>
      <c r="C19" s="65" t="s">
        <v>23</v>
      </c>
      <c r="D19" s="185">
        <f>'Core Data'!C25</f>
        <v>0.26900000000000002</v>
      </c>
      <c r="E19" s="185">
        <f>'Core Data'!E25</f>
        <v>0.18</v>
      </c>
      <c r="F19" s="186">
        <f>'Core Data'!I25</f>
        <v>9.6908908367932014</v>
      </c>
      <c r="G19" s="187">
        <f>'Core Data'!J25</f>
        <v>2.656423819927753</v>
      </c>
      <c r="H19" s="179"/>
      <c r="I19" s="188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1"/>
      <c r="AA19" s="13">
        <f>B19-B20</f>
        <v>0</v>
      </c>
      <c r="AC19" s="189">
        <f>D19</f>
        <v>0.26900000000000002</v>
      </c>
      <c r="AD19" s="190">
        <f>D20</f>
        <v>0.19400000000000001</v>
      </c>
      <c r="AE19" s="191">
        <f>F19</f>
        <v>9.6908908367932014</v>
      </c>
      <c r="AF19" s="191">
        <f>F20</f>
        <v>9.3727126805457424</v>
      </c>
    </row>
    <row r="20" spans="1:44">
      <c r="A20" s="174" t="str">
        <f>'Vertical Core Data'!A18</f>
        <v>9967</v>
      </c>
      <c r="B20" s="65">
        <f>'Vertical Core Data'!B18</f>
        <v>8002.9</v>
      </c>
      <c r="C20" s="65" t="s">
        <v>24</v>
      </c>
      <c r="D20" s="175">
        <f>'Vertical Core Data'!C18</f>
        <v>0.19400000000000001</v>
      </c>
      <c r="E20" s="175">
        <f>'Vertical Core Data'!E18</f>
        <v>0.124</v>
      </c>
      <c r="F20" s="192">
        <f>'Vertical Core Data'!I18</f>
        <v>9.3727126805457424</v>
      </c>
      <c r="G20" s="65">
        <f>'Vertical Core Data'!J18</f>
        <v>2.6588537022318324</v>
      </c>
      <c r="H20" s="193"/>
      <c r="I20" s="169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5"/>
      <c r="AA20" s="65"/>
      <c r="AB20" s="170"/>
      <c r="AC20" s="170"/>
      <c r="AD20" s="167"/>
      <c r="AE20" s="66"/>
      <c r="AF20" s="168"/>
      <c r="AG20" s="171"/>
      <c r="AH20" s="172"/>
      <c r="AI20" s="171"/>
      <c r="AJ20" s="173"/>
      <c r="AK20" s="173"/>
      <c r="AL20" s="173"/>
      <c r="AM20" s="173"/>
      <c r="AN20" s="173"/>
      <c r="AO20" s="173"/>
      <c r="AP20" s="173"/>
      <c r="AQ20" s="173"/>
      <c r="AR20" s="173"/>
    </row>
    <row r="21" spans="1:44">
      <c r="A21" s="30" t="str">
        <f>'Core Data'!A27</f>
        <v>9990</v>
      </c>
      <c r="B21" s="65">
        <f>'Core Data'!B27</f>
        <v>8287</v>
      </c>
      <c r="C21" s="65" t="s">
        <v>23</v>
      </c>
      <c r="D21" s="185">
        <f>'Core Data'!C27</f>
        <v>9.9000000000000005E-2</v>
      </c>
      <c r="E21" s="185">
        <f>'Core Data'!E27</f>
        <v>5.8000000000000003E-2</v>
      </c>
      <c r="F21" s="186">
        <f>'Core Data'!I27</f>
        <v>7.385503732933782</v>
      </c>
      <c r="G21" s="187">
        <f>'Core Data'!J27</f>
        <v>2.6539058137680791</v>
      </c>
      <c r="H21" s="179"/>
      <c r="I21" s="188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80"/>
      <c r="X21" s="180"/>
      <c r="Y21" s="180"/>
      <c r="Z21" s="181"/>
      <c r="AA21" s="13">
        <f>B21-B22</f>
        <v>0</v>
      </c>
      <c r="AC21" s="189">
        <f>D21</f>
        <v>9.9000000000000005E-2</v>
      </c>
      <c r="AD21" s="190"/>
      <c r="AE21" s="191">
        <f>F21</f>
        <v>7.385503732933782</v>
      </c>
      <c r="AF21" s="191"/>
    </row>
    <row r="22" spans="1:44">
      <c r="A22" s="174" t="str">
        <f>'Vertical Core Data'!A19</f>
        <v>9990</v>
      </c>
      <c r="B22" s="65">
        <f>'Vertical Core Data'!B19</f>
        <v>8287</v>
      </c>
      <c r="C22" s="65" t="s">
        <v>24</v>
      </c>
      <c r="D22" s="175"/>
      <c r="E22" s="210" t="str">
        <f>'Vertical Core Data'!E19</f>
        <v>+</v>
      </c>
      <c r="F22" s="192"/>
      <c r="G22" s="65">
        <f>'Vertical Core Data'!J19</f>
        <v>2.6604094622214256</v>
      </c>
      <c r="H22" s="193"/>
      <c r="I22" s="169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5"/>
      <c r="AA22" s="65"/>
      <c r="AB22" s="170"/>
      <c r="AC22" s="170"/>
      <c r="AD22" s="167"/>
      <c r="AE22" s="66"/>
      <c r="AF22" s="168"/>
      <c r="AG22" s="171"/>
      <c r="AH22" s="172"/>
      <c r="AI22" s="171"/>
      <c r="AJ22" s="173"/>
      <c r="AK22" s="173"/>
      <c r="AL22" s="173"/>
      <c r="AM22" s="173"/>
      <c r="AN22" s="173"/>
      <c r="AO22" s="173"/>
      <c r="AP22" s="173"/>
      <c r="AQ22" s="173"/>
      <c r="AR22" s="173"/>
    </row>
    <row r="23" spans="1:44">
      <c r="A23" s="30" t="str">
        <f>'Core Data'!A33</f>
        <v>10007</v>
      </c>
      <c r="B23" s="65">
        <f>'Core Data'!B33</f>
        <v>8346.2000000000007</v>
      </c>
      <c r="C23" s="65" t="s">
        <v>23</v>
      </c>
      <c r="D23" s="185">
        <f>'Core Data'!C33</f>
        <v>11.4</v>
      </c>
      <c r="E23" s="185">
        <f>'Core Data'!E33</f>
        <v>9.2100000000000009</v>
      </c>
      <c r="F23" s="186">
        <f>'Core Data'!I33</f>
        <v>12.817266791827993</v>
      </c>
      <c r="G23" s="187">
        <f>'Core Data'!J33</f>
        <v>2.632772498223416</v>
      </c>
      <c r="H23" s="179"/>
      <c r="I23" s="188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1"/>
      <c r="AA23" s="13">
        <f>B23-B24</f>
        <v>0</v>
      </c>
      <c r="AC23" s="189">
        <f>D23</f>
        <v>11.4</v>
      </c>
      <c r="AD23" s="190">
        <f>D24</f>
        <v>7.89</v>
      </c>
      <c r="AE23" s="191">
        <f>F23</f>
        <v>12.817266791827993</v>
      </c>
      <c r="AF23" s="191">
        <f>F24</f>
        <v>11.887048130890713</v>
      </c>
    </row>
    <row r="24" spans="1:44">
      <c r="A24" s="174" t="str">
        <f>'Vertical Core Data'!A20</f>
        <v>10007</v>
      </c>
      <c r="B24" s="65">
        <f>'Vertical Core Data'!B20</f>
        <v>8346.2000000000007</v>
      </c>
      <c r="C24" s="65" t="s">
        <v>24</v>
      </c>
      <c r="D24" s="185">
        <f>'Vertical Core Data'!C20</f>
        <v>7.89</v>
      </c>
      <c r="E24" s="185">
        <f>'Vertical Core Data'!E20</f>
        <v>6.37</v>
      </c>
      <c r="F24" s="192">
        <f>'Vertical Core Data'!I20</f>
        <v>11.887048130890713</v>
      </c>
      <c r="G24" s="65">
        <f>'Vertical Core Data'!J20</f>
        <v>2.6393945700134562</v>
      </c>
      <c r="H24" s="193"/>
      <c r="I24" s="169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5"/>
      <c r="AA24" s="65"/>
      <c r="AB24" s="170"/>
      <c r="AC24" s="170"/>
      <c r="AD24" s="167"/>
      <c r="AE24" s="66"/>
      <c r="AF24" s="168"/>
      <c r="AG24" s="171"/>
      <c r="AH24" s="172"/>
      <c r="AI24" s="171"/>
      <c r="AJ24" s="173"/>
      <c r="AK24" s="173"/>
      <c r="AL24" s="173"/>
      <c r="AM24" s="173"/>
      <c r="AN24" s="173"/>
      <c r="AO24" s="173"/>
      <c r="AP24" s="173"/>
      <c r="AQ24" s="173"/>
      <c r="AR24" s="173"/>
    </row>
    <row r="25" spans="1:44">
      <c r="A25" s="30" t="str">
        <f>'Core Data'!A34</f>
        <v>unknown</v>
      </c>
      <c r="B25" s="65">
        <f>'Core Data'!B34</f>
        <v>8360.9</v>
      </c>
      <c r="C25" s="65" t="s">
        <v>23</v>
      </c>
      <c r="D25" s="185">
        <f>'Core Data'!C34</f>
        <v>24.1</v>
      </c>
      <c r="E25" s="185">
        <f>'Core Data'!E34</f>
        <v>20.100000000000001</v>
      </c>
      <c r="F25" s="186">
        <f>'Core Data'!I34</f>
        <v>13.342164989245548</v>
      </c>
      <c r="G25" s="187">
        <f>'Core Data'!J34</f>
        <v>2.6364212778687994</v>
      </c>
      <c r="H25" s="179"/>
      <c r="I25" s="188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0"/>
      <c r="U25" s="180"/>
      <c r="V25" s="180"/>
      <c r="W25" s="180"/>
      <c r="X25" s="180"/>
      <c r="Y25" s="180"/>
      <c r="Z25" s="181"/>
      <c r="AA25" s="13">
        <f>B25-B26</f>
        <v>0</v>
      </c>
      <c r="AC25" s="189">
        <f>D25</f>
        <v>24.1</v>
      </c>
      <c r="AD25" s="190">
        <f>D26</f>
        <v>15.2</v>
      </c>
      <c r="AE25" s="191">
        <f>F25</f>
        <v>13.342164989245548</v>
      </c>
      <c r="AF25" s="191">
        <f>F26</f>
        <v>13.678483914900399</v>
      </c>
    </row>
    <row r="26" spans="1:44" s="102" customFormat="1">
      <c r="A26" s="174" t="str">
        <f>'Vertical Core Data'!A21</f>
        <v>unknown</v>
      </c>
      <c r="B26" s="65">
        <f>'Vertical Core Data'!B21</f>
        <v>8360.9</v>
      </c>
      <c r="C26" s="65" t="s">
        <v>24</v>
      </c>
      <c r="D26" s="185">
        <f>'Vertical Core Data'!C21</f>
        <v>15.2</v>
      </c>
      <c r="E26" s="185">
        <f>'Vertical Core Data'!E21</f>
        <v>12.6</v>
      </c>
      <c r="F26" s="192">
        <f>'Vertical Core Data'!I21</f>
        <v>13.678483914900399</v>
      </c>
      <c r="G26" s="65">
        <f>'Vertical Core Data'!J21</f>
        <v>2.6363394775791344</v>
      </c>
      <c r="H26" s="194"/>
      <c r="I26" s="169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5"/>
      <c r="AA26" s="65"/>
      <c r="AB26" s="175"/>
      <c r="AC26" s="170"/>
      <c r="AD26" s="167"/>
      <c r="AE26" s="66"/>
      <c r="AF26" s="168"/>
      <c r="AG26" s="177"/>
      <c r="AH26" s="66"/>
      <c r="AI26" s="177"/>
      <c r="AJ26" s="173"/>
      <c r="AK26" s="173"/>
      <c r="AL26" s="173"/>
      <c r="AM26" s="173"/>
      <c r="AN26" s="173"/>
      <c r="AO26" s="173"/>
      <c r="AP26" s="173"/>
      <c r="AQ26" s="173"/>
      <c r="AR26" s="173"/>
    </row>
    <row r="27" spans="1:44">
      <c r="A27" s="30" t="str">
        <f>'Core Data'!A36</f>
        <v>10015</v>
      </c>
      <c r="B27" s="65">
        <f>'Core Data'!B36</f>
        <v>8368</v>
      </c>
      <c r="C27" s="65" t="s">
        <v>23</v>
      </c>
      <c r="D27" s="185">
        <f>'Core Data'!C36</f>
        <v>9.35</v>
      </c>
      <c r="E27" s="185">
        <f>'Core Data'!E36</f>
        <v>7.53</v>
      </c>
      <c r="F27" s="186">
        <f>'Core Data'!I36</f>
        <v>12.564379785043309</v>
      </c>
      <c r="G27" s="187">
        <f>'Core Data'!J36</f>
        <v>2.6373710193588131</v>
      </c>
      <c r="H27" s="179"/>
      <c r="I27" s="188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1"/>
      <c r="AA27" s="13">
        <f>B27-B28</f>
        <v>0</v>
      </c>
      <c r="AC27" s="189">
        <f>D27</f>
        <v>9.35</v>
      </c>
      <c r="AD27" s="190">
        <f>D28</f>
        <v>5.12</v>
      </c>
      <c r="AE27" s="191">
        <f>F27</f>
        <v>12.564379785043309</v>
      </c>
      <c r="AF27" s="191">
        <f>F28</f>
        <v>12.441147249797556</v>
      </c>
    </row>
    <row r="28" spans="1:44">
      <c r="A28" s="174" t="str">
        <f>'Vertical Core Data'!A22</f>
        <v>10015</v>
      </c>
      <c r="B28" s="65">
        <f>'Vertical Core Data'!B22</f>
        <v>8368</v>
      </c>
      <c r="C28" s="65" t="s">
        <v>24</v>
      </c>
      <c r="D28" s="185">
        <f>'Vertical Core Data'!C22</f>
        <v>5.12</v>
      </c>
      <c r="E28" s="185">
        <f>'Vertical Core Data'!E22</f>
        <v>4.1100000000000003</v>
      </c>
      <c r="F28" s="192">
        <f>'Vertical Core Data'!I22</f>
        <v>12.441147249797556</v>
      </c>
      <c r="G28" s="65">
        <f>'Vertical Core Data'!J22</f>
        <v>2.6400290538700992</v>
      </c>
      <c r="H28" s="193"/>
      <c r="I28" s="169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5"/>
      <c r="AA28" s="65"/>
      <c r="AB28" s="170"/>
      <c r="AC28" s="170"/>
      <c r="AD28" s="167"/>
      <c r="AE28" s="66"/>
      <c r="AF28" s="168"/>
      <c r="AG28" s="171"/>
      <c r="AH28" s="172"/>
      <c r="AI28" s="171"/>
      <c r="AJ28" s="173"/>
      <c r="AK28" s="173"/>
      <c r="AL28" s="173"/>
      <c r="AM28" s="173"/>
      <c r="AN28" s="173"/>
      <c r="AO28" s="173"/>
      <c r="AP28" s="173"/>
      <c r="AQ28" s="173"/>
      <c r="AR28" s="173"/>
    </row>
    <row r="29" spans="1:44">
      <c r="A29" s="30" t="str">
        <f>'Core Data'!A40</f>
        <v>10024</v>
      </c>
      <c r="B29" s="65">
        <f>'Core Data'!B40</f>
        <v>8394.5</v>
      </c>
      <c r="C29" s="65" t="s">
        <v>23</v>
      </c>
      <c r="D29" s="185">
        <f>'Core Data'!C40</f>
        <v>37.700000000000003</v>
      </c>
      <c r="E29" s="185">
        <f>'Core Data'!E40</f>
        <v>32.200000000000003</v>
      </c>
      <c r="F29" s="201">
        <f>'Core Data'!I40</f>
        <v>13.236122279296259</v>
      </c>
      <c r="G29" s="187">
        <f>'Core Data'!J40</f>
        <v>2.6299988881164849</v>
      </c>
      <c r="H29" s="179"/>
      <c r="I29" s="188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0"/>
      <c r="U29" s="180"/>
      <c r="V29" s="180"/>
      <c r="W29" s="180"/>
      <c r="X29" s="180"/>
      <c r="Y29" s="180"/>
      <c r="Z29" s="181"/>
      <c r="AA29" s="13">
        <f>B29-B30</f>
        <v>0</v>
      </c>
      <c r="AC29" s="189">
        <f>D29</f>
        <v>37.700000000000003</v>
      </c>
      <c r="AD29" s="190">
        <f>D30</f>
        <v>38</v>
      </c>
      <c r="AE29" s="191">
        <f>F29</f>
        <v>13.236122279296259</v>
      </c>
      <c r="AF29" s="191">
        <f>F30</f>
        <v>16.217593464624095</v>
      </c>
    </row>
    <row r="30" spans="1:44">
      <c r="A30" s="174" t="str">
        <f>'Vertical Core Data'!A23</f>
        <v>10024</v>
      </c>
      <c r="B30" s="65">
        <f>'Vertical Core Data'!B23</f>
        <v>8394.5</v>
      </c>
      <c r="C30" s="65" t="s">
        <v>24</v>
      </c>
      <c r="D30" s="185">
        <f>'Vertical Core Data'!C23</f>
        <v>38</v>
      </c>
      <c r="E30" s="185">
        <f>'Vertical Core Data'!E23</f>
        <v>32.1</v>
      </c>
      <c r="F30" s="192">
        <f>'Vertical Core Data'!I23</f>
        <v>16.217593464624095</v>
      </c>
      <c r="G30" s="65">
        <f>'Vertical Core Data'!J23</f>
        <v>2.6285431233456049</v>
      </c>
      <c r="H30" s="193"/>
      <c r="I30" s="169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5"/>
      <c r="AA30" s="65"/>
      <c r="AB30" s="170"/>
      <c r="AC30" s="170"/>
      <c r="AD30" s="167"/>
      <c r="AE30" s="66"/>
      <c r="AF30" s="168"/>
      <c r="AG30" s="171"/>
      <c r="AH30" s="172"/>
      <c r="AI30" s="171"/>
      <c r="AJ30" s="173"/>
      <c r="AK30" s="173"/>
      <c r="AL30" s="173"/>
      <c r="AM30" s="173"/>
      <c r="AN30" s="173"/>
      <c r="AO30" s="173"/>
      <c r="AP30" s="173"/>
      <c r="AQ30" s="173"/>
      <c r="AR30" s="173"/>
    </row>
    <row r="31" spans="1:44">
      <c r="A31" s="30" t="str">
        <f>'Core Data'!A42</f>
        <v>10030</v>
      </c>
      <c r="B31" s="65">
        <f>'Core Data'!B42</f>
        <v>8409.2999999999993</v>
      </c>
      <c r="C31" s="65" t="s">
        <v>23</v>
      </c>
      <c r="D31" s="185">
        <f>'Core Data'!C42</f>
        <v>15.9</v>
      </c>
      <c r="E31" s="185">
        <f>'Core Data'!E42</f>
        <v>13.1</v>
      </c>
      <c r="F31" s="186">
        <f>'Core Data'!I42</f>
        <v>12.798847760116693</v>
      </c>
      <c r="G31" s="187">
        <f>'Core Data'!J42</f>
        <v>2.6376717027150369</v>
      </c>
      <c r="H31" s="179"/>
      <c r="I31" s="188"/>
      <c r="J31" s="180"/>
      <c r="K31" s="180"/>
      <c r="L31" s="180"/>
      <c r="M31" s="180"/>
      <c r="N31" s="180"/>
      <c r="O31" s="180"/>
      <c r="P31" s="180"/>
      <c r="Q31" s="180"/>
      <c r="R31" s="180"/>
      <c r="S31" s="180"/>
      <c r="T31" s="180"/>
      <c r="U31" s="180"/>
      <c r="V31" s="180"/>
      <c r="W31" s="180"/>
      <c r="X31" s="180"/>
      <c r="Y31" s="180"/>
      <c r="Z31" s="181"/>
      <c r="AA31" s="13">
        <f>B31-B32</f>
        <v>0</v>
      </c>
      <c r="AC31" s="189">
        <f>D31</f>
        <v>15.9</v>
      </c>
      <c r="AD31" s="190">
        <f>D32</f>
        <v>11.1</v>
      </c>
      <c r="AE31" s="191">
        <f>F31</f>
        <v>12.798847760116693</v>
      </c>
      <c r="AF31" s="191">
        <f>F32</f>
        <v>13.287104252903392</v>
      </c>
    </row>
    <row r="32" spans="1:44">
      <c r="A32" s="174" t="str">
        <f>'Vertical Core Data'!A24</f>
        <v>10030</v>
      </c>
      <c r="B32" s="65">
        <f>'Vertical Core Data'!B24</f>
        <v>8409.2999999999993</v>
      </c>
      <c r="C32" s="65" t="s">
        <v>24</v>
      </c>
      <c r="D32" s="185">
        <f>'Vertical Core Data'!C24</f>
        <v>11.1</v>
      </c>
      <c r="E32" s="185">
        <f>'Vertical Core Data'!E24</f>
        <v>9.18</v>
      </c>
      <c r="F32" s="192">
        <f>'Vertical Core Data'!I24</f>
        <v>13.287104252903392</v>
      </c>
      <c r="G32" s="65">
        <f>'Vertical Core Data'!J24</f>
        <v>2.6396374849445938</v>
      </c>
      <c r="H32" s="193"/>
      <c r="I32" s="169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5"/>
      <c r="AA32" s="65"/>
      <c r="AB32" s="170"/>
      <c r="AC32" s="170"/>
      <c r="AD32" s="167"/>
      <c r="AE32" s="66"/>
      <c r="AF32" s="168"/>
      <c r="AG32" s="171"/>
      <c r="AH32" s="172"/>
      <c r="AI32" s="171"/>
      <c r="AJ32" s="173"/>
      <c r="AK32" s="173"/>
      <c r="AL32" s="173"/>
      <c r="AM32" s="173"/>
      <c r="AN32" s="173"/>
      <c r="AO32" s="173"/>
      <c r="AP32" s="173"/>
      <c r="AQ32" s="173"/>
      <c r="AR32" s="173"/>
    </row>
    <row r="33" spans="1:44">
      <c r="A33" s="30" t="str">
        <f>'Core Data'!A44</f>
        <v>10032B</v>
      </c>
      <c r="B33" s="65">
        <f>'Core Data'!B44</f>
        <v>8414.6</v>
      </c>
      <c r="C33" s="65" t="s">
        <v>23</v>
      </c>
      <c r="D33" s="185">
        <f>'Core Data'!C44</f>
        <v>109</v>
      </c>
      <c r="E33" s="185">
        <f>'Core Data'!E44</f>
        <v>97.1</v>
      </c>
      <c r="F33" s="186">
        <f>'Core Data'!I44</f>
        <v>13.676634645791893</v>
      </c>
      <c r="G33" s="187">
        <f>'Core Data'!J44</f>
        <v>2.630366817208373</v>
      </c>
      <c r="H33" s="179"/>
      <c r="I33" s="188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0"/>
      <c r="U33" s="180"/>
      <c r="V33" s="180"/>
      <c r="W33" s="180"/>
      <c r="X33" s="180"/>
      <c r="Y33" s="180"/>
      <c r="Z33" s="181"/>
      <c r="AA33" s="13">
        <f>B33-B34</f>
        <v>0</v>
      </c>
      <c r="AC33" s="189">
        <f>D33</f>
        <v>109</v>
      </c>
      <c r="AD33" s="190">
        <f>D34</f>
        <v>63.2</v>
      </c>
      <c r="AE33" s="191">
        <f>F33</f>
        <v>13.676634645791893</v>
      </c>
      <c r="AF33" s="191">
        <f>F34</f>
        <v>15.134733844388867</v>
      </c>
    </row>
    <row r="34" spans="1:44">
      <c r="A34" s="174" t="str">
        <f>'Vertical Core Data'!A25</f>
        <v>10032B</v>
      </c>
      <c r="B34" s="65">
        <f>'Vertical Core Data'!B25</f>
        <v>8414.6</v>
      </c>
      <c r="C34" s="65" t="s">
        <v>24</v>
      </c>
      <c r="D34" s="185">
        <f>'Vertical Core Data'!C25</f>
        <v>63.2</v>
      </c>
      <c r="E34" s="185">
        <f>'Vertical Core Data'!E25</f>
        <v>55.4</v>
      </c>
      <c r="F34" s="192">
        <f>'Vertical Core Data'!I25</f>
        <v>15.134733844388867</v>
      </c>
      <c r="G34" s="65">
        <f>'Vertical Core Data'!J25</f>
        <v>2.665736987898117</v>
      </c>
      <c r="H34" s="193"/>
      <c r="I34" s="169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5"/>
      <c r="AA34" s="65"/>
      <c r="AB34" s="170"/>
      <c r="AC34" s="170"/>
      <c r="AD34" s="167"/>
      <c r="AE34" s="66"/>
      <c r="AF34" s="168"/>
      <c r="AG34" s="171"/>
      <c r="AH34" s="172"/>
      <c r="AI34" s="171"/>
      <c r="AJ34" s="173"/>
      <c r="AK34" s="173"/>
      <c r="AL34" s="173"/>
      <c r="AM34" s="173"/>
      <c r="AN34" s="173"/>
      <c r="AO34" s="173"/>
      <c r="AP34" s="173"/>
      <c r="AQ34" s="173"/>
      <c r="AR34" s="173"/>
    </row>
    <row r="35" spans="1:44">
      <c r="A35" s="30" t="str">
        <f>'Core Data'!A51</f>
        <v>10050-2</v>
      </c>
      <c r="B35" s="65">
        <f>'Core Data'!B51</f>
        <v>8489.5</v>
      </c>
      <c r="C35" s="65" t="s">
        <v>23</v>
      </c>
      <c r="D35" s="185">
        <f>'Core Data'!C51</f>
        <v>0.14799999999999999</v>
      </c>
      <c r="E35" s="185">
        <f>'Core Data'!E51</f>
        <v>9.0999999999999998E-2</v>
      </c>
      <c r="F35" s="186">
        <f>'Core Data'!I51</f>
        <v>6.9107102044719131</v>
      </c>
      <c r="G35" s="187">
        <f>'Core Data'!J51</f>
        <v>2.6809613457020043</v>
      </c>
      <c r="H35" s="179"/>
      <c r="I35" s="188"/>
      <c r="J35" s="180"/>
      <c r="K35" s="180"/>
      <c r="L35" s="180"/>
      <c r="M35" s="180"/>
      <c r="N35" s="180"/>
      <c r="O35" s="180"/>
      <c r="P35" s="180"/>
      <c r="Q35" s="180"/>
      <c r="R35" s="180"/>
      <c r="S35" s="180"/>
      <c r="T35" s="180"/>
      <c r="U35" s="180"/>
      <c r="V35" s="180"/>
      <c r="W35" s="180"/>
      <c r="X35" s="180"/>
      <c r="Y35" s="180"/>
      <c r="Z35" s="181"/>
      <c r="AA35" s="13">
        <f>B35-B36</f>
        <v>0</v>
      </c>
      <c r="AC35" s="189">
        <f>D35</f>
        <v>0.14799999999999999</v>
      </c>
      <c r="AD35" s="190">
        <f>D36</f>
        <v>0.51500000000000001</v>
      </c>
      <c r="AE35" s="191">
        <f>F35</f>
        <v>6.9107102044719131</v>
      </c>
      <c r="AF35" s="191">
        <f>F36</f>
        <v>9.4601660609109217</v>
      </c>
    </row>
    <row r="36" spans="1:44">
      <c r="A36" s="174" t="str">
        <f>'Vertical Core Data'!A26</f>
        <v>10050</v>
      </c>
      <c r="B36" s="65">
        <f>'Vertical Core Data'!B26</f>
        <v>8489.5</v>
      </c>
      <c r="C36" s="65" t="s">
        <v>24</v>
      </c>
      <c r="D36" s="185">
        <f>'Vertical Core Data'!C26</f>
        <v>0.51500000000000001</v>
      </c>
      <c r="E36" s="185">
        <f>'Vertical Core Data'!E26</f>
        <v>0.34100000000000003</v>
      </c>
      <c r="F36" s="192">
        <f>'Vertical Core Data'!I26</f>
        <v>9.4601660609109217</v>
      </c>
      <c r="G36" s="65">
        <f>'Vertical Core Data'!J26</f>
        <v>2.6686200136189218</v>
      </c>
      <c r="H36" s="193"/>
      <c r="I36" s="169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5"/>
      <c r="AA36" s="65"/>
      <c r="AB36" s="170"/>
      <c r="AC36" s="170"/>
      <c r="AD36" s="167"/>
      <c r="AE36" s="66"/>
      <c r="AF36" s="168"/>
      <c r="AG36" s="171"/>
      <c r="AH36" s="172"/>
      <c r="AI36" s="171"/>
      <c r="AJ36" s="173"/>
      <c r="AK36" s="173"/>
      <c r="AL36" s="173"/>
      <c r="AM36" s="173"/>
      <c r="AN36" s="173"/>
      <c r="AO36" s="173"/>
      <c r="AP36" s="173"/>
      <c r="AQ36" s="173"/>
      <c r="AR36" s="173"/>
    </row>
    <row r="37" spans="1:44">
      <c r="A37" s="30" t="str">
        <f>'Core Data'!A52</f>
        <v>10051</v>
      </c>
      <c r="B37" s="65">
        <f>'Core Data'!B52</f>
        <v>8490.5</v>
      </c>
      <c r="C37" s="65" t="s">
        <v>23</v>
      </c>
      <c r="D37" s="185">
        <f>'Core Data'!C52</f>
        <v>0.16300000000000001</v>
      </c>
      <c r="E37" s="185">
        <f>'Core Data'!E52</f>
        <v>0.10199999999999999</v>
      </c>
      <c r="F37" s="186">
        <f>'Core Data'!I52</f>
        <v>8.7877853526214409</v>
      </c>
      <c r="G37" s="187">
        <f>'Core Data'!J52</f>
        <v>2.6464423369573491</v>
      </c>
      <c r="H37" s="179"/>
      <c r="I37" s="188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0"/>
      <c r="U37" s="180"/>
      <c r="V37" s="180"/>
      <c r="W37" s="180"/>
      <c r="X37" s="180"/>
      <c r="Y37" s="180"/>
      <c r="Z37" s="181"/>
      <c r="AA37" s="13">
        <f>B37-B38</f>
        <v>0</v>
      </c>
      <c r="AC37" s="189">
        <f>D37</f>
        <v>0.16300000000000001</v>
      </c>
      <c r="AD37" s="190">
        <f>D38</f>
        <v>0.112</v>
      </c>
      <c r="AE37" s="191">
        <f>F37</f>
        <v>8.7877853526214409</v>
      </c>
      <c r="AF37" s="191">
        <f>F38</f>
        <v>9.4576133049567588</v>
      </c>
    </row>
    <row r="38" spans="1:44">
      <c r="A38" s="174" t="str">
        <f>'Vertical Core Data'!A27</f>
        <v>10051</v>
      </c>
      <c r="B38" s="65">
        <f>'Vertical Core Data'!B27</f>
        <v>8490.5</v>
      </c>
      <c r="C38" s="65" t="s">
        <v>24</v>
      </c>
      <c r="D38" s="185">
        <f>'Vertical Core Data'!C27</f>
        <v>0.112</v>
      </c>
      <c r="E38" s="185">
        <f>'Vertical Core Data'!E27</f>
        <v>6.6000000000000003E-2</v>
      </c>
      <c r="F38" s="192">
        <f>'Vertical Core Data'!I27</f>
        <v>9.4576133049567588</v>
      </c>
      <c r="G38" s="65">
        <f>'Vertical Core Data'!J27</f>
        <v>2.651297855144048</v>
      </c>
      <c r="H38" s="193"/>
      <c r="I38" s="169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5"/>
      <c r="AA38" s="65"/>
      <c r="AB38" s="170"/>
      <c r="AC38" s="170"/>
      <c r="AD38" s="167"/>
      <c r="AE38" s="66"/>
      <c r="AF38" s="168"/>
      <c r="AG38" s="171"/>
      <c r="AH38" s="172"/>
      <c r="AI38" s="171"/>
      <c r="AJ38" s="173"/>
      <c r="AK38" s="173"/>
      <c r="AL38" s="173"/>
      <c r="AM38" s="173"/>
      <c r="AN38" s="173"/>
      <c r="AO38" s="173"/>
      <c r="AP38" s="173"/>
      <c r="AQ38" s="173"/>
      <c r="AR38" s="173"/>
    </row>
    <row r="39" spans="1:44">
      <c r="A39" s="30" t="str">
        <f>'Core Data'!A53</f>
        <v>10096</v>
      </c>
      <c r="B39" s="65">
        <f>'Core Data'!B53</f>
        <v>8632.2999999999993</v>
      </c>
      <c r="C39" s="65" t="s">
        <v>23</v>
      </c>
      <c r="D39" s="185">
        <f>'Core Data'!C53</f>
        <v>1.0999999999999999E-2</v>
      </c>
      <c r="E39" s="185">
        <f>'Core Data'!E53</f>
        <v>4.1999999999999997E-3</v>
      </c>
      <c r="F39" s="186">
        <f>'Core Data'!I53</f>
        <v>3.6774478067658678</v>
      </c>
      <c r="G39" s="187">
        <f>'Core Data'!J53</f>
        <v>2.6864433092480988</v>
      </c>
      <c r="H39" s="179"/>
      <c r="I39" s="188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180"/>
      <c r="V39" s="180"/>
      <c r="W39" s="180"/>
      <c r="X39" s="180"/>
      <c r="Y39" s="180"/>
      <c r="Z39" s="181"/>
      <c r="AA39" s="13">
        <f>B39-B40</f>
        <v>0</v>
      </c>
      <c r="AC39" s="189">
        <f>D39</f>
        <v>1.0999999999999999E-2</v>
      </c>
      <c r="AD39" s="190">
        <f>D40</f>
        <v>1.2E-2</v>
      </c>
      <c r="AE39" s="191">
        <f>F39</f>
        <v>3.6774478067658678</v>
      </c>
      <c r="AF39" s="191">
        <f>F40</f>
        <v>4.2363598780933787</v>
      </c>
    </row>
    <row r="40" spans="1:44">
      <c r="A40" s="174" t="str">
        <f>'Vertical Core Data'!A28</f>
        <v>10096</v>
      </c>
      <c r="B40" s="65">
        <f>'Vertical Core Data'!B28</f>
        <v>8632.2999999999993</v>
      </c>
      <c r="C40" s="65" t="s">
        <v>24</v>
      </c>
      <c r="D40" s="185">
        <f>'Vertical Core Data'!C28</f>
        <v>1.2E-2</v>
      </c>
      <c r="E40" s="185">
        <f>'Vertical Core Data'!E28</f>
        <v>4.4000000000000003E-3</v>
      </c>
      <c r="F40" s="192">
        <f>'Vertical Core Data'!I28</f>
        <v>4.2363598780933787</v>
      </c>
      <c r="G40" s="65">
        <f>'Vertical Core Data'!J28</f>
        <v>2.6906075921052892</v>
      </c>
      <c r="H40" s="193"/>
      <c r="I40" s="169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5"/>
      <c r="AA40" s="65"/>
      <c r="AB40" s="170"/>
      <c r="AC40" s="170"/>
      <c r="AD40" s="167"/>
      <c r="AE40" s="66"/>
      <c r="AF40" s="168"/>
      <c r="AG40" s="171"/>
      <c r="AH40" s="172"/>
      <c r="AI40" s="171"/>
      <c r="AJ40" s="173"/>
      <c r="AK40" s="173"/>
      <c r="AL40" s="173"/>
      <c r="AM40" s="173"/>
      <c r="AN40" s="173"/>
      <c r="AO40" s="173"/>
      <c r="AP40" s="173"/>
      <c r="AQ40" s="173"/>
      <c r="AR40" s="173"/>
    </row>
    <row r="41" spans="1:44">
      <c r="A41" s="30" t="str">
        <f>'Core Data'!A54</f>
        <v>10097</v>
      </c>
      <c r="B41" s="65">
        <f>'Core Data'!B54</f>
        <v>8634.5</v>
      </c>
      <c r="C41" s="65" t="s">
        <v>23</v>
      </c>
      <c r="D41" s="185">
        <f>'Core Data'!C54</f>
        <v>5.1000000000000004E-3</v>
      </c>
      <c r="E41" s="185">
        <f>'Core Data'!E54</f>
        <v>1.5E-3</v>
      </c>
      <c r="F41" s="201">
        <f>'Core Data'!I54</f>
        <v>2.9715039750368901</v>
      </c>
      <c r="G41" s="187">
        <f>'Core Data'!J54</f>
        <v>2.6792273549611378</v>
      </c>
      <c r="H41" s="179"/>
      <c r="I41" s="188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0"/>
      <c r="U41" s="180"/>
      <c r="V41" s="180"/>
      <c r="W41" s="180"/>
      <c r="X41" s="180"/>
      <c r="Y41" s="180"/>
      <c r="Z41" s="181"/>
      <c r="AA41" s="13">
        <f>B41-B42</f>
        <v>0</v>
      </c>
      <c r="AC41" s="189">
        <f>D41</f>
        <v>5.1000000000000004E-3</v>
      </c>
      <c r="AD41" s="190">
        <f>D42</f>
        <v>4.0000000000000002E-4</v>
      </c>
      <c r="AE41" s="191">
        <f>F41</f>
        <v>2.9715039750368901</v>
      </c>
      <c r="AF41" s="191">
        <f>F42</f>
        <v>2.8218075286084199</v>
      </c>
    </row>
    <row r="42" spans="1:44">
      <c r="A42" s="174" t="str">
        <f>'Vertical Core Data'!A29</f>
        <v>10097</v>
      </c>
      <c r="B42" s="65">
        <f>'Vertical Core Data'!B29</f>
        <v>8634.5</v>
      </c>
      <c r="C42" s="65" t="s">
        <v>24</v>
      </c>
      <c r="D42" s="185">
        <f>'Vertical Core Data'!C29</f>
        <v>4.0000000000000002E-4</v>
      </c>
      <c r="E42" s="185" t="str">
        <f>'Vertical Core Data'!E29</f>
        <v xml:space="preserve">   &lt;0.0001</v>
      </c>
      <c r="F42" s="192">
        <f>'Vertical Core Data'!I29</f>
        <v>2.8218075286084199</v>
      </c>
      <c r="G42" s="65">
        <f>'Vertical Core Data'!J29</f>
        <v>2.6781718319357481</v>
      </c>
      <c r="H42" s="193"/>
      <c r="I42" s="169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5"/>
      <c r="AA42" s="65"/>
      <c r="AB42" s="170"/>
      <c r="AC42" s="170"/>
      <c r="AD42" s="167"/>
      <c r="AE42" s="66"/>
      <c r="AF42" s="168"/>
      <c r="AG42" s="171"/>
      <c r="AH42" s="172"/>
      <c r="AI42" s="171"/>
      <c r="AJ42" s="173"/>
      <c r="AK42" s="173"/>
      <c r="AL42" s="173"/>
      <c r="AM42" s="173"/>
      <c r="AN42" s="173"/>
      <c r="AO42" s="173"/>
      <c r="AP42" s="173"/>
      <c r="AQ42" s="173"/>
      <c r="AR42" s="173"/>
    </row>
    <row r="43" spans="1:44">
      <c r="A43" s="164"/>
      <c r="B43" s="65"/>
      <c r="C43" s="65"/>
      <c r="D43" s="178"/>
      <c r="E43" s="178"/>
      <c r="F43" s="66"/>
      <c r="G43" s="168"/>
      <c r="H43" s="179"/>
      <c r="I43" s="180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181"/>
      <c r="V43" s="181"/>
      <c r="W43" s="181"/>
      <c r="X43" s="181"/>
      <c r="Y43" s="181"/>
      <c r="Z43" s="181"/>
      <c r="AA43" s="9"/>
    </row>
    <row r="44" spans="1:44">
      <c r="A44" s="164"/>
      <c r="B44" s="65"/>
      <c r="C44" s="65"/>
      <c r="D44" s="178"/>
      <c r="E44" s="178"/>
      <c r="F44" s="66"/>
      <c r="G44" s="168"/>
      <c r="H44" s="179"/>
      <c r="I44" s="180"/>
      <c r="J44" s="181"/>
      <c r="K44" s="181"/>
      <c r="L44" s="181"/>
      <c r="M44" s="181"/>
      <c r="N44" s="181"/>
      <c r="O44" s="181"/>
      <c r="P44" s="181"/>
      <c r="Q44" s="181"/>
      <c r="R44" s="181"/>
      <c r="S44" s="181"/>
      <c r="T44" s="181"/>
      <c r="U44" s="181"/>
      <c r="V44" s="181"/>
      <c r="W44" s="181"/>
      <c r="X44" s="181"/>
      <c r="Y44" s="181"/>
      <c r="Z44" s="181"/>
      <c r="AA44" s="9"/>
    </row>
    <row r="45" spans="1:44">
      <c r="A45" s="164"/>
      <c r="B45" s="65"/>
      <c r="C45" s="65"/>
      <c r="D45" s="178"/>
      <c r="E45" s="178"/>
      <c r="F45" s="66"/>
      <c r="G45" s="168"/>
      <c r="H45" s="179"/>
      <c r="I45" s="180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9"/>
    </row>
    <row r="46" spans="1:44">
      <c r="A46" s="164"/>
      <c r="B46" s="65"/>
      <c r="C46" s="65"/>
      <c r="D46" s="178"/>
      <c r="E46" s="178"/>
      <c r="F46" s="66"/>
      <c r="G46" s="168"/>
      <c r="H46" s="179"/>
      <c r="I46" s="180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81"/>
      <c r="W46" s="181"/>
      <c r="X46" s="181"/>
      <c r="Y46" s="181"/>
      <c r="Z46" s="181"/>
      <c r="AA46" s="9"/>
    </row>
    <row r="47" spans="1:44">
      <c r="A47" s="164"/>
      <c r="B47" s="65"/>
      <c r="C47" s="65"/>
      <c r="D47" s="178"/>
      <c r="E47" s="178"/>
      <c r="F47" s="66"/>
      <c r="G47" s="168"/>
      <c r="H47" s="179"/>
      <c r="I47" s="180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81"/>
      <c r="Z47" s="181"/>
      <c r="AA47" s="9"/>
    </row>
    <row r="48" spans="1:44">
      <c r="A48" s="164"/>
      <c r="B48" s="65"/>
      <c r="C48" s="65"/>
      <c r="D48" s="178"/>
      <c r="E48" s="178"/>
      <c r="F48" s="66"/>
      <c r="G48" s="168"/>
      <c r="H48" s="179"/>
      <c r="I48" s="180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  <c r="W48" s="181"/>
      <c r="X48" s="181"/>
      <c r="Y48" s="181"/>
      <c r="Z48" s="181"/>
      <c r="AA48" s="9"/>
    </row>
    <row r="49" spans="1:27">
      <c r="A49" s="164"/>
      <c r="D49" s="178"/>
      <c r="E49" s="178"/>
      <c r="F49" s="66"/>
      <c r="G49" s="168"/>
      <c r="H49" s="179"/>
      <c r="I49" s="180"/>
      <c r="J49" s="181"/>
      <c r="K49" s="181"/>
      <c r="L49" s="181"/>
      <c r="M49" s="181"/>
      <c r="N49" s="181"/>
      <c r="O49" s="181"/>
      <c r="P49" s="181"/>
      <c r="Q49" s="181"/>
      <c r="R49" s="181"/>
      <c r="S49" s="181"/>
      <c r="T49" s="181"/>
      <c r="U49" s="181"/>
      <c r="V49" s="181"/>
      <c r="W49" s="181"/>
      <c r="X49" s="181"/>
      <c r="Y49" s="181"/>
      <c r="Z49" s="181"/>
      <c r="AA49" s="9"/>
    </row>
    <row r="50" spans="1:27">
      <c r="H50" s="179"/>
      <c r="I50" s="180"/>
      <c r="J50" s="181"/>
      <c r="K50" s="181"/>
      <c r="L50" s="181"/>
      <c r="M50" s="181"/>
      <c r="N50" s="181"/>
      <c r="O50" s="181"/>
      <c r="P50" s="181"/>
      <c r="Q50" s="181"/>
      <c r="R50" s="181"/>
      <c r="S50" s="181"/>
      <c r="T50" s="181"/>
      <c r="U50" s="181"/>
      <c r="V50" s="181"/>
      <c r="W50" s="181"/>
      <c r="X50" s="181"/>
      <c r="Y50" s="181"/>
      <c r="Z50" s="181"/>
      <c r="AA50" s="9"/>
    </row>
    <row r="51" spans="1:27">
      <c r="H51" s="179"/>
      <c r="I51" s="180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181"/>
      <c r="W51" s="181"/>
      <c r="X51" s="181"/>
      <c r="Y51" s="181"/>
      <c r="Z51" s="181"/>
      <c r="AA51" s="9"/>
    </row>
    <row r="52" spans="1:27">
      <c r="H52" s="179"/>
      <c r="I52" s="180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9"/>
    </row>
    <row r="53" spans="1:27">
      <c r="H53" s="179"/>
      <c r="I53" s="180"/>
      <c r="J53" s="181"/>
      <c r="K53" s="181"/>
      <c r="L53" s="181"/>
      <c r="M53" s="181"/>
      <c r="N53" s="181"/>
      <c r="O53" s="181"/>
      <c r="P53" s="181"/>
      <c r="Q53" s="181"/>
      <c r="R53" s="181"/>
      <c r="S53" s="181"/>
      <c r="T53" s="181"/>
      <c r="U53" s="181"/>
      <c r="V53" s="181"/>
      <c r="W53" s="181"/>
      <c r="X53" s="181"/>
      <c r="Y53" s="181"/>
      <c r="Z53" s="181"/>
      <c r="AA53" s="9"/>
    </row>
    <row r="54" spans="1:27">
      <c r="H54" s="179"/>
      <c r="I54" s="180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9"/>
    </row>
    <row r="55" spans="1:27">
      <c r="H55" s="179"/>
      <c r="I55" s="180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181"/>
      <c r="W55" s="181"/>
      <c r="X55" s="181"/>
      <c r="Y55" s="181"/>
      <c r="Z55" s="181"/>
      <c r="AA55" s="9"/>
    </row>
    <row r="56" spans="1:27">
      <c r="H56" s="179"/>
      <c r="I56" s="180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81"/>
      <c r="U56" s="181"/>
      <c r="V56" s="181"/>
      <c r="W56" s="181"/>
      <c r="X56" s="181"/>
      <c r="Y56" s="181"/>
      <c r="Z56" s="181"/>
      <c r="AA56" s="9"/>
    </row>
    <row r="57" spans="1:27">
      <c r="Z57" s="181"/>
      <c r="AA57" s="9"/>
    </row>
    <row r="58" spans="1:27">
      <c r="Z58" s="181"/>
      <c r="AA58" s="9"/>
    </row>
    <row r="59" spans="1:27">
      <c r="Z59" s="181"/>
      <c r="AA59" s="9"/>
    </row>
    <row r="60" spans="1:27">
      <c r="Z60" s="181"/>
      <c r="AA60" s="9"/>
    </row>
    <row r="61" spans="1:27">
      <c r="Z61" s="181"/>
      <c r="AA61" s="9"/>
    </row>
    <row r="62" spans="1:27">
      <c r="Z62" s="181"/>
      <c r="AA62" s="9"/>
    </row>
    <row r="63" spans="1:27">
      <c r="Z63" s="181"/>
      <c r="AA63" s="9"/>
    </row>
    <row r="64" spans="1:27">
      <c r="Z64" s="181"/>
      <c r="AA64" s="9"/>
    </row>
    <row r="65" spans="26:27">
      <c r="Z65" s="181"/>
      <c r="AA65" s="9"/>
    </row>
    <row r="66" spans="26:27">
      <c r="Z66" s="181"/>
      <c r="AA66" s="9"/>
    </row>
    <row r="67" spans="26:27">
      <c r="Z67" s="181"/>
      <c r="AA67" s="9"/>
    </row>
    <row r="68" spans="26:27">
      <c r="Z68" s="181"/>
      <c r="AA68" s="9"/>
    </row>
    <row r="69" spans="26:27">
      <c r="Z69" s="181"/>
      <c r="AA69" s="9"/>
    </row>
    <row r="70" spans="26:27">
      <c r="Z70" s="181"/>
      <c r="AA70" s="9"/>
    </row>
  </sheetData>
  <mergeCells count="3">
    <mergeCell ref="D12:E12"/>
    <mergeCell ref="A5:G5"/>
    <mergeCell ref="A6:G6"/>
  </mergeCells>
  <phoneticPr fontId="10" type="noConversion"/>
  <printOptions horizontalCentered="1"/>
  <pageMargins left="0" right="0" top="0.5" bottom="0.5" header="0.5" footer="0.5"/>
  <pageSetup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1"/>
  <sheetViews>
    <sheetView showGridLines="0" zoomScale="75" zoomScaleNormal="75" workbookViewId="0">
      <selection activeCell="J2" sqref="J2"/>
    </sheetView>
  </sheetViews>
  <sheetFormatPr defaultRowHeight="12.75"/>
  <cols>
    <col min="1" max="6" width="10.28515625" style="1" customWidth="1"/>
    <col min="7" max="7" width="2.28515625" style="1" customWidth="1"/>
    <col min="8" max="12" width="10.28515625" style="1" customWidth="1"/>
    <col min="13" max="13" width="11" style="1" customWidth="1"/>
    <col min="14" max="16384" width="9.140625" style="1"/>
  </cols>
  <sheetData>
    <row r="1" spans="1:13">
      <c r="L1" s="2"/>
      <c r="M1" s="7"/>
    </row>
    <row r="2" spans="1:13">
      <c r="L2" s="2"/>
      <c r="M2" s="2"/>
    </row>
    <row r="3" spans="1:13">
      <c r="L3" s="2"/>
      <c r="M3" s="2"/>
    </row>
    <row r="4" spans="1:13">
      <c r="L4" s="2"/>
      <c r="M4" s="2"/>
    </row>
    <row r="5" spans="1:13" ht="15.75">
      <c r="A5" s="3" t="s">
        <v>28</v>
      </c>
      <c r="B5" s="4"/>
      <c r="C5" s="4"/>
      <c r="D5" s="4"/>
      <c r="E5" s="4"/>
      <c r="F5" s="4"/>
      <c r="G5" s="21"/>
      <c r="H5" s="4"/>
      <c r="I5" s="4"/>
      <c r="J5" s="4"/>
      <c r="K5" s="4"/>
      <c r="L5" s="5"/>
      <c r="M5" s="5"/>
    </row>
    <row r="6" spans="1:13">
      <c r="A6" s="5"/>
      <c r="B6" s="4"/>
      <c r="C6" s="4"/>
      <c r="D6" s="4"/>
      <c r="E6" s="4"/>
      <c r="F6" s="4"/>
      <c r="G6" s="21"/>
      <c r="H6" s="4"/>
      <c r="I6" s="4"/>
      <c r="J6" s="4"/>
      <c r="K6" s="4"/>
      <c r="L6" s="5"/>
      <c r="M6" s="5"/>
    </row>
    <row r="7" spans="1:13">
      <c r="L7" s="2"/>
      <c r="M7" s="2"/>
    </row>
    <row r="8" spans="1:13">
      <c r="A8" s="54" t="str">
        <f>'Core Data'!A8</f>
        <v>Apache Corporation</v>
      </c>
      <c r="L8" s="54" t="str">
        <f>'Core Data'!I8</f>
        <v>USA</v>
      </c>
      <c r="M8" s="22"/>
    </row>
    <row r="9" spans="1:13">
      <c r="A9" s="57" t="str">
        <f>'Core Data'!A9</f>
        <v>MGS A43-11 Well</v>
      </c>
      <c r="L9" s="54" t="str">
        <f>'Core Data'!I9</f>
        <v>File: HH-49641</v>
      </c>
      <c r="M9" s="2"/>
    </row>
    <row r="10" spans="1:13">
      <c r="A10" s="57" t="str">
        <f>'Core Data'!A10</f>
        <v>Date: 2-16-11</v>
      </c>
      <c r="L10" s="54"/>
      <c r="M10" s="2"/>
    </row>
    <row r="11" spans="1:13">
      <c r="A11" s="2"/>
      <c r="L11" s="20"/>
      <c r="M11" s="2"/>
    </row>
  </sheetData>
  <phoneticPr fontId="0" type="noConversion"/>
  <printOptions horizontalCentered="1" gridLinesSet="0"/>
  <pageMargins left="0" right="0" top="0.25" bottom="0.25" header="0.25" footer="0.5"/>
  <pageSetup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R69"/>
  <sheetViews>
    <sheetView showGridLines="0" zoomScale="60" zoomScaleNormal="60" workbookViewId="0">
      <selection activeCell="E3" sqref="E3"/>
    </sheetView>
  </sheetViews>
  <sheetFormatPr defaultRowHeight="12.75"/>
  <cols>
    <col min="1" max="6" width="15.7109375" customWidth="1"/>
  </cols>
  <sheetData>
    <row r="1" spans="1:18" s="1" customFormat="1" ht="12.75" customHeight="1">
      <c r="F1" s="7"/>
      <c r="Q1" s="19"/>
      <c r="R1" s="19"/>
    </row>
    <row r="2" spans="1:18" s="1" customFormat="1" ht="12.75" customHeight="1">
      <c r="Q2" s="19"/>
      <c r="R2" s="19"/>
    </row>
    <row r="3" spans="1:18" s="1" customFormat="1" ht="12.75" customHeight="1">
      <c r="Q3" s="19"/>
      <c r="R3" s="19"/>
    </row>
    <row r="4" spans="1:18" s="1" customFormat="1" ht="12.75" customHeight="1">
      <c r="Q4" s="19"/>
      <c r="R4" s="19"/>
    </row>
    <row r="5" spans="1:18" s="1" customFormat="1" ht="15.75" customHeight="1">
      <c r="A5" s="215" t="s">
        <v>30</v>
      </c>
      <c r="B5" s="215"/>
      <c r="C5" s="215"/>
      <c r="D5" s="215"/>
      <c r="E5" s="215"/>
      <c r="F5" s="215"/>
      <c r="Q5" s="19"/>
      <c r="R5" s="19"/>
    </row>
    <row r="6" spans="1:18" s="1" customFormat="1" ht="12.75" customHeight="1">
      <c r="A6" s="214" t="str">
        <f>'Core Data'!A6</f>
        <v>Convection Dried at 140°F         Net Confining Stress:  2500 psi</v>
      </c>
      <c r="B6" s="214"/>
      <c r="C6" s="214"/>
      <c r="D6" s="214"/>
      <c r="E6" s="214"/>
      <c r="F6" s="214"/>
      <c r="Q6" s="19"/>
      <c r="R6" s="19"/>
    </row>
    <row r="7" spans="1:18" s="1" customFormat="1" ht="12.75" customHeight="1">
      <c r="Q7" s="19"/>
      <c r="R7" s="19"/>
    </row>
    <row r="8" spans="1:18" s="1" customFormat="1" ht="12.75" customHeight="1">
      <c r="A8" s="2" t="str">
        <f>'Core Data'!A8</f>
        <v>Apache Corporation</v>
      </c>
      <c r="F8" s="6" t="str">
        <f>'Core Data'!I8</f>
        <v>USA</v>
      </c>
      <c r="Q8" s="19"/>
      <c r="R8" s="19"/>
    </row>
    <row r="9" spans="1:18" s="1" customFormat="1" ht="12.75" customHeight="1">
      <c r="A9" s="2" t="str">
        <f>'Core Data'!A9</f>
        <v>MGS A43-11 Well</v>
      </c>
      <c r="F9" s="6" t="str">
        <f>'Core Data'!I9</f>
        <v>File: HH-49641</v>
      </c>
      <c r="Q9" s="19"/>
      <c r="R9" s="19"/>
    </row>
    <row r="10" spans="1:18" ht="12.75" customHeight="1">
      <c r="A10" s="2" t="str">
        <f>'Core Data'!A10</f>
        <v>Date: 2-16-11</v>
      </c>
      <c r="B10" s="99"/>
      <c r="C10" s="99"/>
      <c r="D10" s="99"/>
      <c r="E10" s="6"/>
      <c r="F10" s="99"/>
    </row>
    <row r="11" spans="1:18" ht="12.75" customHeight="1"/>
    <row r="12" spans="1:18" ht="12.75" customHeight="1"/>
    <row r="13" spans="1:18" ht="12.75" customHeight="1"/>
    <row r="14" spans="1:18" ht="12.75" customHeight="1"/>
    <row r="15" spans="1:18" ht="12.75" customHeight="1"/>
    <row r="16" spans="1:18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</sheetData>
  <mergeCells count="2">
    <mergeCell ref="A5:F5"/>
    <mergeCell ref="A6:F6"/>
  </mergeCells>
  <phoneticPr fontId="0" type="noConversion"/>
  <printOptions horizontalCentered="1"/>
  <pageMargins left="0" right="0" top="0.5" bottom="0.25" header="0.5" footer="0.5"/>
  <pageSetup orientation="portrait" horizont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BZ121"/>
  <sheetViews>
    <sheetView showGridLines="0" workbookViewId="0">
      <pane xSplit="2" ySplit="16" topLeftCell="C17" activePane="bottomRight" state="frozen"/>
      <selection activeCell="N27" sqref="N27"/>
      <selection pane="topRight" activeCell="N27" sqref="N27"/>
      <selection pane="bottomLeft" activeCell="N27" sqref="N27"/>
      <selection pane="bottomRight" activeCell="H4" sqref="H4"/>
    </sheetView>
  </sheetViews>
  <sheetFormatPr defaultRowHeight="12.75"/>
  <cols>
    <col min="1" max="1" width="8.7109375" style="100" customWidth="1"/>
    <col min="2" max="2" width="9.7109375" style="100" customWidth="1"/>
    <col min="3" max="6" width="12.7109375" style="100" customWidth="1"/>
    <col min="7" max="10" width="10.7109375" style="100" customWidth="1"/>
    <col min="11" max="11" width="9.140625" style="100"/>
    <col min="12" max="12" width="8.5703125" style="100" customWidth="1"/>
    <col min="13" max="13" width="9.85546875" style="8" customWidth="1"/>
    <col min="14" max="14" width="7.42578125" style="8" customWidth="1"/>
    <col min="15" max="15" width="7.7109375" style="101" customWidth="1"/>
    <col min="16" max="16" width="5.140625" style="102" customWidth="1"/>
    <col min="17" max="23" width="9.140625" style="102"/>
    <col min="24" max="16384" width="9.140625" style="100"/>
  </cols>
  <sheetData>
    <row r="1" spans="1:78">
      <c r="J1" s="27"/>
    </row>
    <row r="2" spans="1:78">
      <c r="K2" s="30"/>
    </row>
    <row r="5" spans="1:78" s="110" customFormat="1" ht="15.75">
      <c r="A5" s="213" t="s">
        <v>20</v>
      </c>
      <c r="B5" s="213"/>
      <c r="C5" s="213"/>
      <c r="D5" s="213"/>
      <c r="E5" s="213"/>
      <c r="F5" s="213"/>
      <c r="G5" s="213"/>
      <c r="H5" s="213"/>
      <c r="I5" s="213"/>
      <c r="J5" s="213"/>
      <c r="K5" s="31" t="s">
        <v>0</v>
      </c>
      <c r="L5" s="32"/>
      <c r="M5" s="8"/>
      <c r="N5" s="8"/>
      <c r="O5" s="101"/>
      <c r="P5" s="103"/>
      <c r="Q5" s="103"/>
      <c r="R5" s="32"/>
      <c r="S5" s="104"/>
      <c r="T5" s="32"/>
      <c r="U5" s="105"/>
      <c r="V5" s="33"/>
      <c r="W5" s="33"/>
      <c r="X5" s="106"/>
      <c r="Y5" s="107"/>
      <c r="Z5" s="107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7"/>
      <c r="AL5" s="107"/>
      <c r="AM5" s="107"/>
      <c r="AN5" s="107"/>
      <c r="AO5" s="107"/>
      <c r="AP5" s="107"/>
      <c r="AQ5" s="107"/>
      <c r="AR5" s="107"/>
      <c r="AS5" s="108"/>
      <c r="AT5" s="108"/>
      <c r="AU5" s="108"/>
      <c r="AV5" s="108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09"/>
      <c r="BN5" s="109"/>
      <c r="BO5" s="109"/>
      <c r="BP5" s="109"/>
      <c r="BQ5" s="109"/>
      <c r="BR5" s="109"/>
      <c r="BS5" s="109"/>
      <c r="BT5" s="109"/>
      <c r="BU5" s="109"/>
      <c r="BV5" s="109"/>
      <c r="BW5" s="109"/>
      <c r="BX5" s="109"/>
      <c r="BY5" s="109"/>
      <c r="BZ5" s="109"/>
    </row>
    <row r="6" spans="1:78" s="119" customFormat="1" ht="12.75" customHeight="1">
      <c r="A6" s="217" t="s">
        <v>37</v>
      </c>
      <c r="B6" s="217"/>
      <c r="C6" s="217"/>
      <c r="D6" s="217"/>
      <c r="E6" s="217"/>
      <c r="F6" s="217"/>
      <c r="G6" s="217"/>
      <c r="H6" s="217"/>
      <c r="I6" s="217"/>
      <c r="J6" s="217"/>
      <c r="K6" s="31" t="s">
        <v>0</v>
      </c>
      <c r="L6" s="40"/>
      <c r="M6" s="8"/>
      <c r="N6" s="8"/>
      <c r="O6" s="111"/>
      <c r="P6" s="112"/>
      <c r="Q6" s="112"/>
      <c r="R6" s="40"/>
      <c r="S6" s="113"/>
      <c r="T6" s="42"/>
      <c r="U6" s="114"/>
      <c r="V6" s="28"/>
      <c r="W6" s="28"/>
      <c r="X6" s="115"/>
      <c r="Y6" s="116"/>
      <c r="Z6" s="116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6"/>
      <c r="AL6" s="116"/>
      <c r="AM6" s="116"/>
      <c r="AN6" s="116"/>
      <c r="AO6" s="116"/>
      <c r="AP6" s="116"/>
      <c r="AQ6" s="116"/>
      <c r="AR6" s="116"/>
      <c r="AS6" s="117"/>
      <c r="AT6" s="117"/>
      <c r="AU6" s="117"/>
      <c r="AV6" s="117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8"/>
      <c r="BN6" s="118"/>
      <c r="BO6" s="118"/>
      <c r="BP6" s="118"/>
      <c r="BQ6" s="118"/>
      <c r="BR6" s="118"/>
      <c r="BS6" s="118"/>
      <c r="BT6" s="118"/>
      <c r="BU6" s="118"/>
      <c r="BV6" s="118"/>
      <c r="BW6" s="118"/>
      <c r="BX6" s="118"/>
      <c r="BY6" s="118"/>
      <c r="BZ6" s="118"/>
    </row>
    <row r="7" spans="1:78" ht="12.75" customHeight="1">
      <c r="A7" s="14"/>
      <c r="B7" s="15"/>
      <c r="C7" s="16"/>
      <c r="D7" s="16"/>
      <c r="E7" s="16"/>
      <c r="F7" s="16"/>
      <c r="G7" s="16"/>
      <c r="H7" s="16"/>
      <c r="I7" s="16"/>
      <c r="J7" s="16"/>
      <c r="K7" s="120"/>
      <c r="L7" s="120"/>
      <c r="M7" s="9"/>
      <c r="N7" s="9"/>
      <c r="R7" s="120"/>
      <c r="S7" s="121"/>
      <c r="T7" s="120"/>
      <c r="U7" s="105"/>
      <c r="V7" s="122"/>
      <c r="W7" s="122"/>
      <c r="X7" s="123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5"/>
      <c r="AL7" s="126"/>
      <c r="AM7" s="126"/>
      <c r="AN7" s="126"/>
      <c r="AO7" s="126"/>
      <c r="AP7" s="126"/>
      <c r="AQ7" s="126"/>
      <c r="AR7" s="126"/>
      <c r="AS7" s="127"/>
      <c r="AT7" s="127"/>
      <c r="AU7" s="127"/>
      <c r="AV7" s="124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  <c r="BX7" s="102"/>
      <c r="BY7" s="102"/>
      <c r="BZ7" s="102"/>
    </row>
    <row r="8" spans="1:78">
      <c r="A8" s="54" t="s">
        <v>31</v>
      </c>
      <c r="B8" s="55"/>
      <c r="C8" s="42"/>
      <c r="D8" s="42"/>
      <c r="E8" s="42"/>
      <c r="F8" s="42"/>
      <c r="I8" s="44" t="s">
        <v>34</v>
      </c>
      <c r="K8" s="45"/>
      <c r="L8" s="45"/>
      <c r="R8" s="42"/>
      <c r="T8" s="128"/>
      <c r="U8" s="114"/>
      <c r="V8" s="46"/>
      <c r="W8" s="28"/>
      <c r="X8" s="115"/>
      <c r="Y8" s="129"/>
      <c r="Z8" s="129"/>
      <c r="AA8" s="130"/>
      <c r="AB8" s="131"/>
      <c r="AC8" s="131"/>
      <c r="AD8" s="131"/>
      <c r="AE8" s="132"/>
      <c r="AF8" s="133"/>
      <c r="AG8" s="102"/>
      <c r="AH8" s="102"/>
      <c r="AI8" s="102"/>
      <c r="AJ8" s="102"/>
      <c r="AK8" s="102"/>
      <c r="AL8" s="102"/>
      <c r="AM8" s="134"/>
      <c r="AN8" s="102"/>
      <c r="AO8" s="135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2"/>
      <c r="BP8" s="102"/>
      <c r="BQ8" s="102"/>
      <c r="BR8" s="102"/>
      <c r="BS8" s="102"/>
      <c r="BT8" s="102"/>
      <c r="BU8" s="102"/>
      <c r="BV8" s="102"/>
      <c r="BW8" s="102"/>
      <c r="BX8" s="102"/>
      <c r="BY8" s="102"/>
      <c r="BZ8" s="102"/>
    </row>
    <row r="9" spans="1:78">
      <c r="A9" s="54" t="s">
        <v>32</v>
      </c>
      <c r="B9" s="55"/>
      <c r="C9" s="42"/>
      <c r="D9" s="42"/>
      <c r="E9" s="42"/>
      <c r="F9" s="42"/>
      <c r="I9" s="44" t="s">
        <v>33</v>
      </c>
      <c r="K9" s="56"/>
      <c r="L9" s="56"/>
      <c r="R9" s="42"/>
      <c r="S9" s="50"/>
      <c r="T9" s="42"/>
      <c r="U9" s="114"/>
      <c r="V9" s="46"/>
      <c r="W9" s="28"/>
      <c r="X9" s="115"/>
      <c r="Y9" s="129"/>
      <c r="Z9" s="129"/>
      <c r="AA9" s="130"/>
      <c r="AB9" s="131"/>
      <c r="AC9" s="131"/>
      <c r="AD9" s="131"/>
      <c r="AE9" s="132"/>
      <c r="AF9" s="133"/>
      <c r="AG9" s="102"/>
      <c r="AH9" s="102"/>
      <c r="AI9" s="102"/>
      <c r="AJ9" s="102"/>
      <c r="AK9" s="102"/>
      <c r="AL9" s="102"/>
      <c r="AM9" s="134"/>
      <c r="AN9" s="102"/>
      <c r="AO9" s="135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2"/>
      <c r="BN9" s="102"/>
      <c r="BO9" s="102"/>
      <c r="BP9" s="102"/>
      <c r="BQ9" s="102"/>
      <c r="BR9" s="102"/>
      <c r="BS9" s="102"/>
      <c r="BT9" s="102"/>
      <c r="BU9" s="102"/>
      <c r="BV9" s="102"/>
      <c r="BW9" s="102"/>
      <c r="BX9" s="102"/>
      <c r="BY9" s="102"/>
      <c r="BZ9" s="102"/>
    </row>
    <row r="10" spans="1:78">
      <c r="A10" s="54" t="s">
        <v>35</v>
      </c>
      <c r="B10" s="55"/>
      <c r="C10" s="42"/>
      <c r="D10" s="42"/>
      <c r="E10" s="42"/>
      <c r="F10" s="42"/>
      <c r="G10" s="42"/>
      <c r="H10" s="42"/>
      <c r="I10" s="44"/>
      <c r="K10" s="42"/>
      <c r="L10" s="42"/>
      <c r="R10" s="42"/>
      <c r="S10" s="50"/>
      <c r="T10" s="42"/>
      <c r="U10" s="114"/>
      <c r="V10" s="46"/>
      <c r="W10" s="28"/>
      <c r="X10" s="115"/>
      <c r="Y10" s="129"/>
      <c r="Z10" s="129"/>
      <c r="AA10" s="130"/>
      <c r="AB10" s="131"/>
      <c r="AC10" s="131"/>
      <c r="AD10" s="131"/>
      <c r="AE10" s="132"/>
      <c r="AF10" s="133"/>
      <c r="AG10" s="102"/>
      <c r="AH10" s="102"/>
      <c r="AI10" s="102"/>
      <c r="AJ10" s="102"/>
      <c r="AK10" s="102"/>
      <c r="AL10" s="102"/>
      <c r="AM10" s="134"/>
      <c r="AN10" s="102"/>
      <c r="AO10" s="135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/>
      <c r="BX10" s="102"/>
      <c r="BY10" s="102"/>
      <c r="BZ10" s="102"/>
    </row>
    <row r="11" spans="1:78">
      <c r="A11" s="58"/>
      <c r="B11" s="59"/>
      <c r="C11" s="40"/>
      <c r="D11" s="40"/>
      <c r="E11" s="40"/>
      <c r="F11" s="40"/>
      <c r="G11" s="40"/>
      <c r="H11" s="40"/>
      <c r="I11" s="40"/>
      <c r="J11" s="42"/>
      <c r="K11" s="42"/>
      <c r="L11" s="42"/>
      <c r="R11" s="42"/>
      <c r="S11" s="50"/>
      <c r="T11" s="42"/>
      <c r="U11" s="114"/>
      <c r="V11" s="28"/>
      <c r="W11" s="28"/>
      <c r="X11" s="136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34"/>
      <c r="AN11" s="102"/>
      <c r="AO11" s="135"/>
      <c r="AP11" s="102"/>
      <c r="AQ11" s="102"/>
      <c r="AR11" s="102"/>
      <c r="AS11" s="102"/>
      <c r="AT11" s="102"/>
      <c r="AU11" s="135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2"/>
      <c r="BO11" s="102"/>
      <c r="BP11" s="102"/>
      <c r="BQ11" s="102"/>
      <c r="BR11" s="102"/>
      <c r="BS11" s="102"/>
      <c r="BT11" s="102"/>
      <c r="BU11" s="102"/>
      <c r="BV11" s="102"/>
      <c r="BW11" s="102"/>
      <c r="BX11" s="102"/>
      <c r="BY11" s="102"/>
      <c r="BZ11" s="102"/>
    </row>
    <row r="12" spans="1:78">
      <c r="A12" s="60"/>
      <c r="B12" s="137"/>
      <c r="C12" s="211" t="s">
        <v>17</v>
      </c>
      <c r="D12" s="216"/>
      <c r="E12" s="216"/>
      <c r="F12" s="212"/>
      <c r="G12" s="62"/>
      <c r="H12" s="62"/>
      <c r="I12" s="62"/>
      <c r="J12" s="63" t="s">
        <v>0</v>
      </c>
      <c r="K12" s="65"/>
      <c r="L12" s="65"/>
      <c r="M12" s="140"/>
      <c r="N12" s="10"/>
      <c r="O12" s="66"/>
      <c r="P12" s="66"/>
      <c r="Q12" s="66"/>
      <c r="R12" s="66"/>
      <c r="T12" s="114"/>
      <c r="U12" s="141"/>
      <c r="V12" s="67"/>
      <c r="W12" s="136"/>
      <c r="X12" s="142"/>
      <c r="Y12" s="142"/>
      <c r="Z12" s="142"/>
      <c r="AA12" s="143"/>
      <c r="AB12" s="142"/>
      <c r="AC12" s="142"/>
      <c r="AD12" s="142"/>
      <c r="AE12" s="144"/>
      <c r="AF12" s="102"/>
      <c r="AG12" s="102"/>
      <c r="AH12" s="102"/>
      <c r="AI12" s="102"/>
      <c r="AJ12" s="102"/>
      <c r="AK12" s="101"/>
      <c r="AL12" s="134"/>
      <c r="AM12" s="102"/>
      <c r="AN12" s="135"/>
      <c r="AO12" s="102"/>
      <c r="AP12" s="102"/>
      <c r="AQ12" s="135"/>
      <c r="AR12" s="135"/>
      <c r="AS12" s="135"/>
      <c r="AT12" s="135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  <c r="BX12" s="102"/>
      <c r="BY12" s="102"/>
    </row>
    <row r="13" spans="1:78">
      <c r="A13" s="70"/>
      <c r="B13" s="145" t="s">
        <v>3</v>
      </c>
      <c r="C13" s="79" t="s">
        <v>4</v>
      </c>
      <c r="D13" s="196"/>
      <c r="E13" s="196"/>
      <c r="F13" s="80"/>
      <c r="G13" s="195" t="s">
        <v>1</v>
      </c>
      <c r="H13" s="195"/>
      <c r="I13" s="195"/>
      <c r="J13" s="146" t="s">
        <v>2</v>
      </c>
      <c r="K13" s="65"/>
      <c r="L13" s="65"/>
      <c r="M13" s="140"/>
      <c r="N13" s="10"/>
      <c r="O13" s="66"/>
      <c r="P13" s="66"/>
      <c r="Q13" s="66"/>
      <c r="R13" s="66"/>
      <c r="T13" s="114"/>
      <c r="U13" s="141"/>
      <c r="V13" s="76"/>
      <c r="W13" s="147"/>
      <c r="X13" s="148"/>
      <c r="Y13" s="148"/>
      <c r="Z13" s="149"/>
      <c r="AA13" s="150"/>
      <c r="AB13" s="151"/>
      <c r="AC13" s="148"/>
      <c r="AD13" s="149"/>
      <c r="AE13" s="150"/>
      <c r="AF13" s="102"/>
      <c r="AG13" s="102"/>
      <c r="AH13" s="102"/>
      <c r="AI13" s="102"/>
      <c r="AJ13" s="152"/>
      <c r="AK13" s="111"/>
      <c r="AL13" s="153"/>
      <c r="AM13" s="154"/>
      <c r="AN13" s="118"/>
      <c r="AO13" s="155"/>
      <c r="AP13" s="155"/>
      <c r="AQ13" s="155"/>
      <c r="AR13" s="135"/>
      <c r="AS13" s="135"/>
      <c r="AT13" s="135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</row>
    <row r="14" spans="1:78">
      <c r="A14" s="70" t="s">
        <v>3</v>
      </c>
      <c r="B14" s="145" t="s">
        <v>7</v>
      </c>
      <c r="C14" s="84" t="s">
        <v>8</v>
      </c>
      <c r="D14" s="84"/>
      <c r="E14" s="84" t="s">
        <v>9</v>
      </c>
      <c r="F14" s="202"/>
      <c r="G14" s="198" t="s">
        <v>5</v>
      </c>
      <c r="H14" s="204"/>
      <c r="I14" s="205"/>
      <c r="J14" s="197" t="s">
        <v>6</v>
      </c>
      <c r="K14" s="65"/>
      <c r="L14" s="65"/>
      <c r="M14" s="140"/>
      <c r="N14" s="10"/>
      <c r="O14" s="42"/>
      <c r="P14" s="42"/>
      <c r="Q14" s="42"/>
      <c r="R14" s="42"/>
      <c r="T14" s="114"/>
      <c r="U14" s="141"/>
      <c r="V14" s="76"/>
      <c r="W14" s="136"/>
      <c r="X14" s="151"/>
      <c r="Y14" s="151"/>
      <c r="Z14" s="151"/>
      <c r="AA14" s="150"/>
      <c r="AB14" s="151"/>
      <c r="AC14" s="151"/>
      <c r="AD14" s="151"/>
      <c r="AE14" s="150"/>
      <c r="AF14" s="102"/>
      <c r="AG14" s="102"/>
      <c r="AH14" s="102"/>
      <c r="AI14" s="102"/>
      <c r="AJ14" s="152"/>
      <c r="AK14" s="111"/>
      <c r="AL14" s="153"/>
      <c r="AM14" s="154"/>
      <c r="AN14" s="111"/>
      <c r="AO14" s="155"/>
      <c r="AP14" s="155"/>
      <c r="AQ14" s="155"/>
      <c r="AR14" s="135"/>
      <c r="AS14" s="135"/>
      <c r="AT14" s="156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</row>
    <row r="15" spans="1:78">
      <c r="A15" s="82" t="s">
        <v>38</v>
      </c>
      <c r="B15" s="83" t="s">
        <v>11</v>
      </c>
      <c r="C15" s="84" t="s">
        <v>18</v>
      </c>
      <c r="D15" s="84" t="s">
        <v>14</v>
      </c>
      <c r="E15" s="84" t="s">
        <v>18</v>
      </c>
      <c r="F15" s="84" t="s">
        <v>14</v>
      </c>
      <c r="G15" s="86" t="s">
        <v>12</v>
      </c>
      <c r="H15" s="202" t="s">
        <v>18</v>
      </c>
      <c r="I15" s="202" t="s">
        <v>14</v>
      </c>
      <c r="J15" s="85" t="s">
        <v>10</v>
      </c>
      <c r="K15" s="65"/>
      <c r="L15" s="65"/>
      <c r="M15" s="140"/>
      <c r="N15" s="10"/>
      <c r="O15" s="42"/>
      <c r="P15" s="42"/>
      <c r="Q15" s="42"/>
      <c r="R15" s="42"/>
      <c r="T15" s="159"/>
      <c r="U15" s="141"/>
      <c r="V15" s="88"/>
      <c r="W15" s="160"/>
      <c r="X15" s="161"/>
      <c r="Y15" s="161"/>
      <c r="Z15" s="161"/>
      <c r="AA15" s="162"/>
      <c r="AB15" s="161"/>
      <c r="AC15" s="161"/>
      <c r="AD15" s="161"/>
      <c r="AE15" s="162"/>
      <c r="AF15" s="102"/>
      <c r="AG15" s="102"/>
      <c r="AH15" s="102"/>
      <c r="AI15" s="102"/>
      <c r="AJ15" s="163"/>
      <c r="AK15" s="111"/>
      <c r="AL15" s="153"/>
      <c r="AM15" s="154"/>
      <c r="AN15" s="155"/>
      <c r="AO15" s="155"/>
      <c r="AP15" s="155"/>
      <c r="AQ15" s="155"/>
      <c r="AR15" s="156"/>
      <c r="AS15" s="156"/>
      <c r="AT15" s="156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  <c r="BH15" s="102"/>
      <c r="BI15" s="102"/>
      <c r="BJ15" s="102"/>
      <c r="BK15" s="102"/>
      <c r="BL15" s="102"/>
      <c r="BM15" s="102"/>
      <c r="BN15" s="102"/>
      <c r="BO15" s="102"/>
      <c r="BP15" s="102"/>
      <c r="BQ15" s="102"/>
      <c r="BR15" s="102"/>
      <c r="BS15" s="102"/>
      <c r="BT15" s="102"/>
      <c r="BU15" s="102"/>
      <c r="BV15" s="102"/>
      <c r="BW15" s="102"/>
      <c r="BX15" s="102"/>
      <c r="BY15" s="102"/>
    </row>
    <row r="16" spans="1:78">
      <c r="A16" s="30"/>
      <c r="B16" s="89"/>
      <c r="C16" s="29"/>
      <c r="D16" s="29"/>
      <c r="E16" s="29"/>
      <c r="F16" s="29"/>
      <c r="G16" s="29"/>
      <c r="H16" s="29"/>
      <c r="I16" s="29"/>
      <c r="J16" s="65"/>
      <c r="K16" s="65"/>
      <c r="L16" s="65"/>
      <c r="M16" s="140"/>
      <c r="N16" s="10"/>
      <c r="O16" s="42"/>
      <c r="P16" s="42"/>
      <c r="Q16" s="42"/>
      <c r="R16" s="42"/>
      <c r="T16" s="159"/>
      <c r="U16" s="141"/>
      <c r="V16" s="88"/>
      <c r="W16" s="160"/>
      <c r="X16" s="161"/>
      <c r="Y16" s="161"/>
      <c r="Z16" s="161"/>
      <c r="AA16" s="162"/>
      <c r="AB16" s="161"/>
      <c r="AC16" s="161"/>
      <c r="AD16" s="161"/>
      <c r="AE16" s="162"/>
      <c r="AF16" s="102"/>
      <c r="AG16" s="102"/>
      <c r="AH16" s="102"/>
      <c r="AI16" s="102"/>
      <c r="AJ16" s="163"/>
      <c r="AK16" s="111"/>
      <c r="AL16" s="153"/>
      <c r="AM16" s="154"/>
      <c r="AN16" s="155"/>
      <c r="AO16" s="155"/>
      <c r="AP16" s="155"/>
      <c r="AQ16" s="155"/>
      <c r="AR16" s="156"/>
      <c r="AS16" s="156"/>
      <c r="AT16" s="156"/>
      <c r="AU16" s="102"/>
      <c r="AV16" s="102"/>
      <c r="AW16" s="102"/>
      <c r="AX16" s="102"/>
      <c r="AY16" s="102"/>
      <c r="AZ16" s="102"/>
      <c r="BA16" s="102"/>
      <c r="BB16" s="102"/>
      <c r="BC16" s="102"/>
      <c r="BD16" s="102"/>
      <c r="BE16" s="102"/>
      <c r="BF16" s="102"/>
      <c r="BG16" s="102"/>
      <c r="BH16" s="102"/>
      <c r="BI16" s="102"/>
      <c r="BJ16" s="102"/>
      <c r="BK16" s="102"/>
      <c r="BL16" s="102"/>
      <c r="BM16" s="102"/>
      <c r="BN16" s="102"/>
      <c r="BO16" s="102"/>
      <c r="BP16" s="102"/>
      <c r="BQ16" s="102"/>
      <c r="BR16" s="102"/>
      <c r="BS16" s="102"/>
      <c r="BT16" s="102"/>
      <c r="BU16" s="102"/>
      <c r="BV16" s="102"/>
      <c r="BW16" s="102"/>
      <c r="BX16" s="102"/>
      <c r="BY16" s="102"/>
    </row>
    <row r="17" spans="1:32">
      <c r="A17" s="165">
        <v>9945</v>
      </c>
      <c r="B17" s="65">
        <v>6966.1</v>
      </c>
      <c r="C17" s="170">
        <v>425</v>
      </c>
      <c r="D17" s="170">
        <v>265</v>
      </c>
      <c r="E17" s="170">
        <v>396</v>
      </c>
      <c r="F17" s="170">
        <v>244</v>
      </c>
      <c r="G17" s="66"/>
      <c r="H17" s="66">
        <v>20.176929175274626</v>
      </c>
      <c r="I17" s="66">
        <v>19.43738817327047</v>
      </c>
      <c r="J17" s="168">
        <v>2.6256841491107843</v>
      </c>
      <c r="K17" s="218"/>
      <c r="L17" s="218"/>
      <c r="M17" s="164"/>
      <c r="N17" s="165"/>
      <c r="O17" s="65"/>
      <c r="P17" s="170"/>
      <c r="Q17" s="170"/>
      <c r="R17" s="167"/>
      <c r="S17" s="66"/>
      <c r="T17" s="168"/>
      <c r="U17" s="171"/>
      <c r="V17" s="172"/>
      <c r="W17" s="171"/>
      <c r="X17" s="173"/>
      <c r="Y17" s="173"/>
      <c r="Z17" s="173"/>
      <c r="AA17" s="173"/>
      <c r="AB17" s="173"/>
      <c r="AC17" s="173"/>
      <c r="AD17" s="173"/>
      <c r="AE17" s="173"/>
      <c r="AF17" s="173"/>
    </row>
    <row r="18" spans="1:32">
      <c r="A18" s="165" t="s">
        <v>47</v>
      </c>
      <c r="B18" s="65">
        <v>8002.9</v>
      </c>
      <c r="C18" s="170">
        <v>0.19400000000000001</v>
      </c>
      <c r="D18" s="170">
        <v>8.4000000000000005E-2</v>
      </c>
      <c r="E18" s="170">
        <v>0.124</v>
      </c>
      <c r="F18" s="170">
        <v>4.7E-2</v>
      </c>
      <c r="G18" s="66">
        <v>9.5998035601103933</v>
      </c>
      <c r="H18" s="66">
        <v>9.572180187183319</v>
      </c>
      <c r="I18" s="66">
        <v>9.3727126805457424</v>
      </c>
      <c r="J18" s="168">
        <v>2.6588537022318324</v>
      </c>
      <c r="K18" s="218"/>
      <c r="L18" s="218"/>
      <c r="M18" s="164"/>
      <c r="N18" s="165"/>
      <c r="O18" s="65"/>
      <c r="P18" s="170"/>
      <c r="Q18" s="170"/>
      <c r="R18" s="167"/>
      <c r="S18" s="66"/>
      <c r="T18" s="168"/>
      <c r="U18" s="171"/>
      <c r="V18" s="172"/>
      <c r="W18" s="171"/>
      <c r="X18" s="173"/>
      <c r="Y18" s="173"/>
      <c r="Z18" s="173"/>
      <c r="AA18" s="173"/>
      <c r="AB18" s="173"/>
      <c r="AC18" s="173"/>
      <c r="AD18" s="173"/>
      <c r="AE18" s="173"/>
      <c r="AF18" s="173"/>
    </row>
    <row r="19" spans="1:32">
      <c r="A19" s="165" t="s">
        <v>49</v>
      </c>
      <c r="B19" s="65">
        <v>8287</v>
      </c>
      <c r="C19" s="170"/>
      <c r="D19" s="170"/>
      <c r="E19" s="200" t="s">
        <v>77</v>
      </c>
      <c r="F19" s="170"/>
      <c r="G19" s="66">
        <v>8.433835193018357</v>
      </c>
      <c r="H19" s="66"/>
      <c r="I19" s="66"/>
      <c r="J19" s="168">
        <v>2.6604094622214256</v>
      </c>
      <c r="K19" s="218"/>
      <c r="L19" s="218"/>
      <c r="M19" s="164"/>
      <c r="N19" s="165"/>
      <c r="O19" s="65"/>
      <c r="P19" s="170"/>
      <c r="Q19" s="170"/>
      <c r="R19" s="167"/>
      <c r="S19" s="66"/>
      <c r="T19" s="168"/>
      <c r="U19" s="171"/>
      <c r="V19" s="172"/>
      <c r="W19" s="171"/>
      <c r="X19" s="173"/>
      <c r="Y19" s="173"/>
      <c r="Z19" s="173"/>
      <c r="AA19" s="173"/>
      <c r="AB19" s="173"/>
      <c r="AC19" s="173"/>
      <c r="AD19" s="173"/>
      <c r="AE19" s="173"/>
      <c r="AF19" s="173"/>
    </row>
    <row r="20" spans="1:32">
      <c r="A20" s="165" t="s">
        <v>55</v>
      </c>
      <c r="B20" s="65">
        <v>8346.2000000000007</v>
      </c>
      <c r="C20" s="170">
        <v>7.89</v>
      </c>
      <c r="D20" s="170">
        <v>4.72</v>
      </c>
      <c r="E20" s="166">
        <v>6.37</v>
      </c>
      <c r="F20" s="166">
        <v>3.76</v>
      </c>
      <c r="G20" s="66">
        <v>12.103007259107159</v>
      </c>
      <c r="H20" s="66">
        <v>12.085238136406975</v>
      </c>
      <c r="I20" s="66">
        <v>11.887048130890713</v>
      </c>
      <c r="J20" s="168">
        <v>2.6393945700134562</v>
      </c>
      <c r="K20" s="218"/>
      <c r="L20" s="218"/>
      <c r="M20" s="164"/>
      <c r="N20" s="165"/>
      <c r="O20" s="65"/>
      <c r="P20" s="170"/>
      <c r="Q20" s="170"/>
      <c r="R20" s="167"/>
      <c r="S20" s="66"/>
      <c r="T20" s="168"/>
      <c r="U20" s="171"/>
      <c r="V20" s="172"/>
      <c r="W20" s="171"/>
      <c r="X20" s="173"/>
      <c r="Y20" s="173"/>
      <c r="Z20" s="173"/>
      <c r="AA20" s="173"/>
      <c r="AB20" s="173"/>
      <c r="AC20" s="173"/>
      <c r="AD20" s="173"/>
      <c r="AE20" s="173"/>
      <c r="AF20" s="173"/>
    </row>
    <row r="21" spans="1:32" s="102" customFormat="1">
      <c r="A21" s="165" t="s">
        <v>56</v>
      </c>
      <c r="B21" s="65">
        <v>8360.9</v>
      </c>
      <c r="C21" s="170">
        <v>15.2</v>
      </c>
      <c r="D21" s="170">
        <v>12.6</v>
      </c>
      <c r="E21" s="170">
        <v>12.6</v>
      </c>
      <c r="F21" s="170">
        <v>10.3</v>
      </c>
      <c r="G21" s="66">
        <v>13.887064259493684</v>
      </c>
      <c r="H21" s="66">
        <v>13.867689948211606</v>
      </c>
      <c r="I21" s="66">
        <v>13.678483914900399</v>
      </c>
      <c r="J21" s="168">
        <v>2.6363394775791344</v>
      </c>
      <c r="K21" s="218"/>
      <c r="L21" s="218"/>
      <c r="M21" s="30"/>
      <c r="N21" s="174"/>
      <c r="O21" s="65"/>
      <c r="P21" s="175"/>
      <c r="Q21" s="175"/>
      <c r="R21" s="176"/>
      <c r="S21" s="66"/>
      <c r="T21" s="65"/>
      <c r="U21" s="177"/>
      <c r="V21" s="66"/>
      <c r="W21" s="177"/>
      <c r="X21" s="173"/>
      <c r="Y21" s="173"/>
      <c r="Z21" s="173"/>
      <c r="AA21" s="173"/>
      <c r="AB21" s="173"/>
      <c r="AC21" s="173"/>
      <c r="AD21" s="173"/>
      <c r="AE21" s="173"/>
      <c r="AF21" s="173"/>
    </row>
    <row r="22" spans="1:32">
      <c r="A22" s="165" t="s">
        <v>58</v>
      </c>
      <c r="B22" s="65">
        <v>8368</v>
      </c>
      <c r="C22" s="170">
        <v>5.12</v>
      </c>
      <c r="D22" s="170">
        <v>3.95</v>
      </c>
      <c r="E22" s="170">
        <v>4.1100000000000003</v>
      </c>
      <c r="F22" s="170">
        <v>3.16</v>
      </c>
      <c r="G22" s="66">
        <v>12.669215394407255</v>
      </c>
      <c r="H22" s="66">
        <v>12.649205820426362</v>
      </c>
      <c r="I22" s="66">
        <v>12.441147249797556</v>
      </c>
      <c r="J22" s="168">
        <v>2.6400290538700992</v>
      </c>
      <c r="K22" s="218"/>
      <c r="L22" s="218"/>
      <c r="M22" s="164"/>
      <c r="N22" s="165"/>
      <c r="O22" s="65"/>
      <c r="P22" s="170"/>
      <c r="Q22" s="170"/>
      <c r="R22" s="167"/>
      <c r="S22" s="66"/>
      <c r="T22" s="168"/>
      <c r="U22" s="171"/>
      <c r="V22" s="172"/>
      <c r="W22" s="171"/>
      <c r="X22" s="173"/>
      <c r="Y22" s="173"/>
      <c r="Z22" s="173"/>
      <c r="AA22" s="173"/>
      <c r="AB22" s="173"/>
      <c r="AC22" s="173"/>
      <c r="AD22" s="173"/>
      <c r="AE22" s="173"/>
      <c r="AF22" s="173"/>
    </row>
    <row r="23" spans="1:32">
      <c r="A23" s="165" t="s">
        <v>61</v>
      </c>
      <c r="B23" s="65">
        <v>8394.5</v>
      </c>
      <c r="C23" s="166">
        <v>38</v>
      </c>
      <c r="D23" s="170">
        <v>22.7</v>
      </c>
      <c r="E23" s="170">
        <v>32.1</v>
      </c>
      <c r="F23" s="170">
        <v>18.600000000000001</v>
      </c>
      <c r="G23" s="66"/>
      <c r="H23" s="66">
        <v>17.1434424273552</v>
      </c>
      <c r="I23" s="66">
        <v>16.217593464624095</v>
      </c>
      <c r="J23" s="168">
        <v>2.6285431233456049</v>
      </c>
      <c r="K23" s="218"/>
      <c r="L23" s="218"/>
      <c r="M23" s="164"/>
      <c r="N23" s="165"/>
      <c r="O23" s="65"/>
      <c r="P23" s="170"/>
      <c r="Q23" s="170"/>
      <c r="R23" s="176"/>
      <c r="S23" s="66"/>
      <c r="T23" s="168"/>
      <c r="U23" s="171"/>
      <c r="V23" s="172"/>
      <c r="W23" s="171"/>
      <c r="X23" s="173"/>
      <c r="Y23" s="173"/>
      <c r="Z23" s="173"/>
      <c r="AA23" s="173"/>
      <c r="AB23" s="173"/>
      <c r="AC23" s="173"/>
      <c r="AD23" s="173"/>
      <c r="AE23" s="173"/>
      <c r="AF23" s="173"/>
    </row>
    <row r="24" spans="1:32">
      <c r="A24" s="165" t="s">
        <v>63</v>
      </c>
      <c r="B24" s="65">
        <v>8409.2999999999993</v>
      </c>
      <c r="C24" s="170">
        <v>11.1</v>
      </c>
      <c r="D24" s="170">
        <v>8.98</v>
      </c>
      <c r="E24" s="170">
        <v>9.18</v>
      </c>
      <c r="F24" s="170">
        <v>7.39</v>
      </c>
      <c r="G24" s="66">
        <v>13.488176151594422</v>
      </c>
      <c r="H24" s="66">
        <v>13.473430474489467</v>
      </c>
      <c r="I24" s="66">
        <v>13.287104252903392</v>
      </c>
      <c r="J24" s="168">
        <v>2.6396374849445938</v>
      </c>
      <c r="K24" s="218"/>
      <c r="L24" s="218"/>
      <c r="M24" s="164"/>
      <c r="N24" s="165"/>
      <c r="O24" s="65"/>
      <c r="P24" s="170"/>
      <c r="Q24" s="170"/>
      <c r="R24" s="167"/>
      <c r="S24" s="66"/>
      <c r="T24" s="168"/>
      <c r="U24" s="171"/>
      <c r="V24" s="172"/>
      <c r="W24" s="171"/>
      <c r="X24" s="173"/>
      <c r="Y24" s="173"/>
      <c r="Z24" s="173"/>
      <c r="AA24" s="173"/>
      <c r="AB24" s="173"/>
      <c r="AC24" s="173"/>
      <c r="AD24" s="173"/>
      <c r="AE24" s="173"/>
      <c r="AF24" s="173"/>
    </row>
    <row r="25" spans="1:32">
      <c r="A25" s="165" t="s">
        <v>65</v>
      </c>
      <c r="B25" s="65">
        <v>8414.6</v>
      </c>
      <c r="C25" s="170">
        <v>63.2</v>
      </c>
      <c r="D25" s="170">
        <v>50.5</v>
      </c>
      <c r="E25" s="170">
        <v>55.4</v>
      </c>
      <c r="F25" s="170">
        <v>43.9</v>
      </c>
      <c r="G25" s="66">
        <v>15.360186717470004</v>
      </c>
      <c r="H25" s="66">
        <v>15.332167281197709</v>
      </c>
      <c r="I25" s="66">
        <v>15.134733844388867</v>
      </c>
      <c r="J25" s="168">
        <v>2.665736987898117</v>
      </c>
      <c r="K25" s="218"/>
      <c r="L25" s="218"/>
      <c r="M25" s="164"/>
      <c r="N25" s="165"/>
      <c r="O25" s="65"/>
      <c r="P25" s="170"/>
      <c r="Q25" s="170"/>
      <c r="R25" s="176"/>
      <c r="S25" s="66"/>
      <c r="T25" s="168"/>
      <c r="U25" s="171"/>
      <c r="V25" s="172"/>
      <c r="W25" s="171"/>
      <c r="X25" s="173"/>
      <c r="Y25" s="173"/>
      <c r="Z25" s="173"/>
      <c r="AA25" s="173"/>
      <c r="AB25" s="173"/>
      <c r="AC25" s="173"/>
      <c r="AD25" s="173"/>
      <c r="AE25" s="173"/>
      <c r="AF25" s="173"/>
    </row>
    <row r="26" spans="1:32">
      <c r="A26" s="165" t="s">
        <v>75</v>
      </c>
      <c r="B26" s="65">
        <v>8489.5</v>
      </c>
      <c r="C26" s="170">
        <v>0.51500000000000001</v>
      </c>
      <c r="D26" s="170">
        <v>0.127</v>
      </c>
      <c r="E26" s="170">
        <v>0.34100000000000003</v>
      </c>
      <c r="F26" s="170">
        <v>7.6999999999999999E-2</v>
      </c>
      <c r="G26" s="66">
        <v>9.6919307477188621</v>
      </c>
      <c r="H26" s="66">
        <v>9.6702191346759232</v>
      </c>
      <c r="I26" s="66">
        <v>9.4601660609109217</v>
      </c>
      <c r="J26" s="168">
        <v>2.6686200136189218</v>
      </c>
      <c r="K26" s="218"/>
      <c r="L26" s="218"/>
      <c r="M26" s="164"/>
      <c r="N26" s="165"/>
      <c r="O26" s="65"/>
      <c r="P26" s="170"/>
      <c r="Q26" s="170"/>
      <c r="R26" s="167"/>
      <c r="S26" s="66"/>
      <c r="T26" s="168"/>
      <c r="U26" s="171"/>
      <c r="V26" s="172"/>
      <c r="W26" s="171"/>
      <c r="X26" s="173"/>
      <c r="Y26" s="173"/>
      <c r="Z26" s="173"/>
      <c r="AA26" s="173"/>
      <c r="AB26" s="173"/>
      <c r="AC26" s="173"/>
      <c r="AD26" s="173"/>
      <c r="AE26" s="173"/>
      <c r="AF26" s="173"/>
    </row>
    <row r="27" spans="1:32">
      <c r="A27" s="165" t="s">
        <v>72</v>
      </c>
      <c r="B27" s="65">
        <v>8490.5</v>
      </c>
      <c r="C27" s="170">
        <v>0.112</v>
      </c>
      <c r="D27" s="170">
        <v>5.1999999999999998E-2</v>
      </c>
      <c r="E27" s="170">
        <v>6.6000000000000003E-2</v>
      </c>
      <c r="F27" s="170">
        <v>2.7E-2</v>
      </c>
      <c r="G27" s="66">
        <v>9.668192386190551</v>
      </c>
      <c r="H27" s="66">
        <v>9.6574621861259917</v>
      </c>
      <c r="I27" s="66">
        <v>9.4576133049567588</v>
      </c>
      <c r="J27" s="168">
        <v>2.651297855144048</v>
      </c>
      <c r="K27" s="218"/>
      <c r="L27" s="218"/>
      <c r="M27" s="164"/>
      <c r="N27" s="165"/>
      <c r="O27" s="65"/>
      <c r="P27" s="170"/>
      <c r="Q27" s="170"/>
      <c r="R27" s="167"/>
      <c r="S27" s="66"/>
      <c r="T27" s="168"/>
      <c r="U27" s="171"/>
      <c r="V27" s="172"/>
      <c r="W27" s="171"/>
      <c r="X27" s="173"/>
      <c r="Y27" s="173"/>
      <c r="Z27" s="173"/>
      <c r="AA27" s="173"/>
      <c r="AB27" s="173"/>
      <c r="AC27" s="173"/>
      <c r="AD27" s="173"/>
      <c r="AE27" s="173"/>
      <c r="AF27" s="173"/>
    </row>
    <row r="28" spans="1:32">
      <c r="A28" s="165" t="s">
        <v>73</v>
      </c>
      <c r="B28" s="65">
        <v>8632.2999999999993</v>
      </c>
      <c r="C28" s="170">
        <v>1.2E-2</v>
      </c>
      <c r="D28" s="170">
        <v>5.7000000000000002E-3</v>
      </c>
      <c r="E28" s="170">
        <v>4.4000000000000003E-3</v>
      </c>
      <c r="F28" s="170">
        <v>1.6999999999999999E-3</v>
      </c>
      <c r="G28" s="66">
        <v>4.4662389132367686</v>
      </c>
      <c r="H28" s="66">
        <v>4.4379730110664815</v>
      </c>
      <c r="I28" s="66">
        <v>4.2363598780933787</v>
      </c>
      <c r="J28" s="168">
        <v>2.6906075921052892</v>
      </c>
      <c r="K28" s="218"/>
      <c r="L28" s="218"/>
      <c r="M28" s="164"/>
      <c r="N28" s="165"/>
      <c r="O28" s="65"/>
      <c r="P28" s="170"/>
      <c r="Q28" s="170"/>
      <c r="R28" s="167"/>
      <c r="S28" s="66"/>
      <c r="T28" s="168"/>
      <c r="U28" s="171"/>
      <c r="V28" s="172"/>
      <c r="W28" s="171"/>
      <c r="X28" s="173"/>
      <c r="Y28" s="173"/>
      <c r="Z28" s="173"/>
      <c r="AA28" s="173"/>
      <c r="AB28" s="173"/>
      <c r="AC28" s="173"/>
      <c r="AD28" s="173"/>
      <c r="AE28" s="173"/>
      <c r="AF28" s="173"/>
    </row>
    <row r="29" spans="1:32">
      <c r="A29" s="165" t="s">
        <v>74</v>
      </c>
      <c r="B29" s="65">
        <v>8634.5</v>
      </c>
      <c r="C29" s="170">
        <v>4.0000000000000002E-4</v>
      </c>
      <c r="D29" s="170">
        <v>2.0000000000000001E-4</v>
      </c>
      <c r="E29" s="209" t="s">
        <v>78</v>
      </c>
      <c r="F29" s="209" t="s">
        <v>78</v>
      </c>
      <c r="G29" s="66">
        <v>3.0345886382802068</v>
      </c>
      <c r="H29" s="66">
        <v>3.0137562177424195</v>
      </c>
      <c r="I29" s="66">
        <v>2.8218075286084199</v>
      </c>
      <c r="J29" s="168">
        <v>2.6781718319357481</v>
      </c>
      <c r="K29" s="218"/>
      <c r="L29" s="218"/>
      <c r="M29" s="164"/>
      <c r="N29" s="165"/>
      <c r="O29" s="65"/>
      <c r="P29" s="170"/>
      <c r="Q29" s="170"/>
      <c r="R29" s="167"/>
      <c r="S29" s="66"/>
      <c r="T29" s="168"/>
      <c r="U29" s="171"/>
      <c r="V29" s="172"/>
      <c r="W29" s="171"/>
      <c r="X29" s="173"/>
      <c r="Y29" s="173"/>
      <c r="Z29" s="173"/>
      <c r="AA29" s="173"/>
      <c r="AB29" s="173"/>
      <c r="AC29" s="173"/>
      <c r="AD29" s="173"/>
      <c r="AE29" s="173"/>
      <c r="AF29" s="173"/>
    </row>
    <row r="30" spans="1:32">
      <c r="A30" s="165" t="s">
        <v>76</v>
      </c>
      <c r="B30" s="65">
        <v>8718</v>
      </c>
      <c r="C30" s="170">
        <v>2.0000000000000001E-4</v>
      </c>
      <c r="D30" s="170">
        <v>1E-4</v>
      </c>
      <c r="E30" s="209" t="s">
        <v>78</v>
      </c>
      <c r="F30" s="209" t="s">
        <v>78</v>
      </c>
      <c r="G30" s="66">
        <v>2.4116169461493762</v>
      </c>
      <c r="H30" s="66">
        <v>2.3894811217603089</v>
      </c>
      <c r="I30" s="66">
        <v>2.2093051326793391</v>
      </c>
      <c r="J30" s="168">
        <v>2.6700840542892399</v>
      </c>
      <c r="K30" s="218"/>
      <c r="L30" s="218"/>
      <c r="M30" s="164"/>
      <c r="N30" s="165"/>
      <c r="O30" s="65"/>
      <c r="P30" s="170"/>
      <c r="Q30" s="170"/>
      <c r="R30" s="167"/>
      <c r="S30" s="66"/>
      <c r="T30" s="168"/>
      <c r="U30" s="171"/>
      <c r="V30" s="172"/>
      <c r="W30" s="171"/>
      <c r="X30" s="173"/>
      <c r="Y30" s="173"/>
      <c r="Z30" s="173"/>
      <c r="AA30" s="173"/>
      <c r="AB30" s="173"/>
      <c r="AC30" s="173"/>
      <c r="AD30" s="173"/>
      <c r="AE30" s="173"/>
      <c r="AF30" s="173"/>
    </row>
    <row r="31" spans="1:32">
      <c r="A31" s="164"/>
      <c r="B31" s="65"/>
      <c r="C31" s="183"/>
      <c r="D31" s="183"/>
      <c r="E31" s="183"/>
      <c r="F31" s="183"/>
      <c r="G31" s="66"/>
      <c r="H31" s="66"/>
      <c r="I31" s="66"/>
      <c r="J31" s="168"/>
      <c r="K31" s="179"/>
      <c r="L31" s="180"/>
      <c r="M31" s="181"/>
      <c r="N31" s="181"/>
      <c r="O31" s="9"/>
    </row>
    <row r="32" spans="1:32">
      <c r="A32" s="164"/>
      <c r="B32" s="182" t="s">
        <v>15</v>
      </c>
      <c r="C32" s="183">
        <f t="shared" ref="C32:I32" si="0">ROUND(AVERAGE(C17:C30),1)</f>
        <v>43.6</v>
      </c>
      <c r="D32" s="183">
        <f t="shared" si="0"/>
        <v>28.4</v>
      </c>
      <c r="E32" s="183">
        <f t="shared" si="0"/>
        <v>46.9</v>
      </c>
      <c r="F32" s="183">
        <f t="shared" si="0"/>
        <v>30.1</v>
      </c>
      <c r="G32" s="184">
        <f t="shared" si="0"/>
        <v>9.6</v>
      </c>
      <c r="H32" s="184">
        <f t="shared" si="0"/>
        <v>11</v>
      </c>
      <c r="I32" s="184">
        <f t="shared" si="0"/>
        <v>10.7</v>
      </c>
      <c r="J32" s="178">
        <f>ROUND(AVERAGE(J17:J30),2)</f>
        <v>2.65</v>
      </c>
      <c r="K32" s="179"/>
      <c r="L32" s="180"/>
      <c r="M32" s="181"/>
      <c r="N32" s="181"/>
      <c r="O32" s="9"/>
    </row>
    <row r="33" spans="1:15">
      <c r="A33" s="164"/>
      <c r="B33" s="65"/>
      <c r="C33" s="178"/>
      <c r="D33" s="178"/>
      <c r="E33" s="178"/>
      <c r="F33" s="178"/>
      <c r="G33" s="66"/>
      <c r="H33" s="66"/>
      <c r="I33" s="66"/>
      <c r="J33" s="168"/>
      <c r="K33" s="179"/>
      <c r="L33" s="180"/>
      <c r="M33" s="181"/>
      <c r="N33" s="181"/>
      <c r="O33" s="9"/>
    </row>
    <row r="34" spans="1:15">
      <c r="A34" s="208" t="s">
        <v>27</v>
      </c>
      <c r="B34" s="65"/>
      <c r="C34" s="178"/>
      <c r="D34" s="178"/>
      <c r="E34" s="178"/>
      <c r="F34" s="178"/>
      <c r="G34" s="66"/>
      <c r="H34" s="66"/>
      <c r="I34" s="66"/>
      <c r="J34" s="168"/>
      <c r="K34" s="179"/>
      <c r="L34" s="180"/>
      <c r="M34" s="181"/>
      <c r="N34" s="181"/>
      <c r="O34" s="9"/>
    </row>
    <row r="35" spans="1:15">
      <c r="A35" s="164"/>
      <c r="B35" s="65"/>
      <c r="C35" s="178"/>
      <c r="D35" s="178"/>
      <c r="E35" s="178"/>
      <c r="F35" s="178"/>
      <c r="G35" s="66"/>
      <c r="H35" s="66"/>
      <c r="I35" s="66"/>
      <c r="J35" s="168"/>
      <c r="K35" s="179"/>
      <c r="L35" s="180"/>
      <c r="M35" s="181"/>
      <c r="N35" s="181"/>
      <c r="O35" s="9"/>
    </row>
    <row r="36" spans="1:15">
      <c r="A36" s="164"/>
      <c r="B36" s="65"/>
      <c r="C36" s="178"/>
      <c r="D36" s="178"/>
      <c r="E36" s="178"/>
      <c r="F36" s="178"/>
      <c r="G36" s="66"/>
      <c r="H36" s="66"/>
      <c r="I36" s="66"/>
      <c r="J36" s="168"/>
      <c r="K36" s="179"/>
      <c r="L36" s="180"/>
      <c r="M36" s="181"/>
      <c r="N36" s="181"/>
      <c r="O36" s="9"/>
    </row>
    <row r="37" spans="1:15">
      <c r="A37" s="164"/>
      <c r="B37" s="65"/>
      <c r="C37" s="178"/>
      <c r="D37" s="178"/>
      <c r="E37" s="178"/>
      <c r="F37" s="178"/>
      <c r="G37" s="66"/>
      <c r="H37" s="66"/>
      <c r="I37" s="66"/>
      <c r="J37" s="168"/>
      <c r="K37" s="179"/>
      <c r="L37" s="180"/>
      <c r="M37" s="181"/>
      <c r="N37" s="181"/>
      <c r="O37" s="9"/>
    </row>
    <row r="38" spans="1:15">
      <c r="A38" s="164"/>
      <c r="B38" s="65"/>
      <c r="C38" s="178"/>
      <c r="D38" s="178"/>
      <c r="E38" s="178"/>
      <c r="F38" s="178"/>
      <c r="G38" s="66"/>
      <c r="H38" s="66"/>
      <c r="I38" s="66"/>
      <c r="J38" s="168"/>
      <c r="K38" s="179"/>
      <c r="L38" s="180"/>
      <c r="M38" s="181"/>
      <c r="N38" s="181"/>
      <c r="O38" s="9"/>
    </row>
    <row r="39" spans="1:15">
      <c r="A39" s="164"/>
      <c r="B39" s="65"/>
      <c r="C39" s="178"/>
      <c r="D39" s="178"/>
      <c r="E39" s="178"/>
      <c r="F39" s="178"/>
      <c r="G39" s="66"/>
      <c r="H39" s="66"/>
      <c r="I39" s="66"/>
      <c r="J39" s="168"/>
      <c r="K39" s="179"/>
      <c r="L39" s="180"/>
      <c r="M39" s="181"/>
      <c r="N39" s="181"/>
      <c r="O39" s="9"/>
    </row>
    <row r="40" spans="1:15">
      <c r="A40" s="164"/>
      <c r="B40" s="65"/>
      <c r="C40" s="178"/>
      <c r="D40" s="178"/>
      <c r="E40" s="178"/>
      <c r="F40" s="178"/>
      <c r="G40" s="66"/>
      <c r="H40" s="66"/>
      <c r="I40" s="66"/>
      <c r="J40" s="168"/>
      <c r="K40" s="179"/>
      <c r="L40" s="180"/>
      <c r="M40" s="181"/>
      <c r="N40" s="181"/>
      <c r="O40" s="9"/>
    </row>
    <row r="41" spans="1:15">
      <c r="A41" s="164"/>
      <c r="B41" s="65"/>
      <c r="C41" s="178"/>
      <c r="D41" s="178"/>
      <c r="E41" s="178"/>
      <c r="F41" s="178"/>
      <c r="G41" s="66"/>
      <c r="H41" s="66"/>
      <c r="I41" s="66"/>
      <c r="J41" s="168"/>
      <c r="K41" s="179"/>
      <c r="L41" s="180"/>
      <c r="M41" s="181"/>
      <c r="N41" s="181"/>
      <c r="O41" s="9"/>
    </row>
    <row r="42" spans="1:15">
      <c r="A42" s="164"/>
      <c r="B42" s="65"/>
      <c r="C42" s="178"/>
      <c r="D42" s="178"/>
      <c r="E42" s="178"/>
      <c r="F42" s="178"/>
      <c r="G42" s="66"/>
      <c r="H42" s="66"/>
      <c r="I42" s="66"/>
      <c r="J42" s="168"/>
      <c r="K42" s="179"/>
      <c r="L42" s="180"/>
      <c r="M42" s="181"/>
      <c r="N42" s="181"/>
      <c r="O42" s="9"/>
    </row>
    <row r="43" spans="1:15">
      <c r="A43" s="164"/>
      <c r="B43" s="65"/>
      <c r="C43" s="178"/>
      <c r="D43" s="178"/>
      <c r="E43" s="178"/>
      <c r="F43" s="178"/>
      <c r="G43" s="66"/>
      <c r="H43" s="66"/>
      <c r="I43" s="66"/>
      <c r="J43" s="168"/>
      <c r="K43" s="179"/>
      <c r="L43" s="180"/>
      <c r="M43" s="181"/>
      <c r="N43" s="181"/>
      <c r="O43" s="9"/>
    </row>
    <row r="44" spans="1:15">
      <c r="A44" s="164"/>
      <c r="B44" s="65"/>
      <c r="C44" s="178"/>
      <c r="D44" s="178"/>
      <c r="E44" s="178"/>
      <c r="F44" s="178"/>
      <c r="G44" s="66"/>
      <c r="H44" s="66"/>
      <c r="I44" s="66"/>
      <c r="J44" s="168"/>
      <c r="K44" s="179"/>
      <c r="L44" s="180"/>
      <c r="M44" s="181"/>
      <c r="N44" s="181"/>
      <c r="O44" s="9"/>
    </row>
    <row r="45" spans="1:15">
      <c r="A45" s="164"/>
      <c r="B45" s="65"/>
      <c r="C45" s="178"/>
      <c r="D45" s="178"/>
      <c r="E45" s="178"/>
      <c r="F45" s="178"/>
      <c r="G45" s="66"/>
      <c r="H45" s="66"/>
      <c r="I45" s="66"/>
      <c r="J45" s="168"/>
      <c r="K45" s="179"/>
      <c r="L45" s="180"/>
      <c r="M45" s="181"/>
      <c r="N45" s="181"/>
      <c r="O45" s="9"/>
    </row>
    <row r="46" spans="1:15">
      <c r="A46" s="164"/>
      <c r="B46" s="65"/>
      <c r="C46" s="178"/>
      <c r="D46" s="178"/>
      <c r="E46" s="178"/>
      <c r="F46" s="178"/>
      <c r="G46" s="66"/>
      <c r="H46" s="66"/>
      <c r="I46" s="66"/>
      <c r="J46" s="168"/>
      <c r="K46" s="179"/>
      <c r="L46" s="180"/>
      <c r="M46" s="181"/>
      <c r="N46" s="181"/>
      <c r="O46" s="9"/>
    </row>
    <row r="47" spans="1:15">
      <c r="A47" s="164"/>
      <c r="B47" s="65"/>
      <c r="C47" s="178"/>
      <c r="D47" s="178"/>
      <c r="E47" s="178"/>
      <c r="F47" s="178"/>
      <c r="G47" s="66"/>
      <c r="H47" s="66"/>
      <c r="I47" s="66"/>
      <c r="J47" s="168"/>
      <c r="K47" s="179"/>
      <c r="L47" s="180"/>
      <c r="M47" s="181"/>
      <c r="N47" s="181"/>
      <c r="O47" s="9"/>
    </row>
    <row r="48" spans="1:15">
      <c r="A48" s="164"/>
      <c r="B48" s="65"/>
      <c r="C48" s="178"/>
      <c r="D48" s="178"/>
      <c r="E48" s="178"/>
      <c r="F48" s="178"/>
      <c r="G48" s="66"/>
      <c r="H48" s="66"/>
      <c r="I48" s="66"/>
      <c r="J48" s="168"/>
      <c r="K48" s="179"/>
      <c r="L48" s="180"/>
      <c r="M48" s="181"/>
      <c r="N48" s="181"/>
      <c r="O48" s="9"/>
    </row>
    <row r="49" spans="1:15">
      <c r="A49" s="164"/>
      <c r="B49" s="65"/>
      <c r="C49" s="178"/>
      <c r="D49" s="178"/>
      <c r="E49" s="178"/>
      <c r="F49" s="178"/>
      <c r="G49" s="66"/>
      <c r="H49" s="66"/>
      <c r="I49" s="66"/>
      <c r="J49" s="168"/>
      <c r="K49" s="179"/>
      <c r="L49" s="180"/>
      <c r="M49" s="181"/>
      <c r="N49" s="181"/>
      <c r="O49" s="9"/>
    </row>
    <row r="50" spans="1:15">
      <c r="A50" s="164"/>
      <c r="B50" s="65"/>
      <c r="C50" s="178"/>
      <c r="D50" s="178"/>
      <c r="E50" s="178"/>
      <c r="F50" s="178"/>
      <c r="G50" s="66"/>
      <c r="H50" s="66"/>
      <c r="I50" s="66"/>
      <c r="J50" s="168"/>
      <c r="K50" s="179"/>
      <c r="L50" s="180"/>
      <c r="M50" s="181"/>
      <c r="N50" s="181"/>
      <c r="O50" s="9"/>
    </row>
    <row r="51" spans="1:15">
      <c r="A51" s="164"/>
      <c r="B51" s="65"/>
      <c r="C51" s="178"/>
      <c r="D51" s="178"/>
      <c r="E51" s="178"/>
      <c r="F51" s="178"/>
      <c r="G51" s="66"/>
      <c r="H51" s="66"/>
      <c r="I51" s="66"/>
      <c r="J51" s="168"/>
      <c r="K51" s="179"/>
      <c r="L51" s="180"/>
      <c r="M51" s="181"/>
      <c r="N51" s="181"/>
      <c r="O51" s="9"/>
    </row>
    <row r="52" spans="1:15">
      <c r="A52" s="164"/>
      <c r="B52" s="65"/>
      <c r="C52" s="178"/>
      <c r="D52" s="178"/>
      <c r="E52" s="178"/>
      <c r="F52" s="178"/>
      <c r="G52" s="66"/>
      <c r="H52" s="66"/>
      <c r="I52" s="66"/>
      <c r="J52" s="168"/>
      <c r="K52" s="179"/>
      <c r="L52" s="180"/>
      <c r="M52" s="181"/>
      <c r="N52" s="181"/>
      <c r="O52" s="9"/>
    </row>
    <row r="53" spans="1:15">
      <c r="A53" s="164"/>
      <c r="B53" s="65"/>
      <c r="C53" s="178"/>
      <c r="D53" s="178"/>
      <c r="E53" s="178"/>
      <c r="F53" s="178"/>
      <c r="G53" s="66"/>
      <c r="H53" s="66"/>
      <c r="I53" s="66"/>
      <c r="J53" s="168"/>
      <c r="K53" s="179"/>
      <c r="L53" s="180"/>
      <c r="M53" s="181"/>
      <c r="N53" s="181"/>
      <c r="O53" s="9"/>
    </row>
    <row r="54" spans="1:15">
      <c r="A54" s="164"/>
      <c r="B54" s="65"/>
      <c r="C54" s="178"/>
      <c r="D54" s="178"/>
      <c r="E54" s="178"/>
      <c r="F54" s="178"/>
      <c r="G54" s="66"/>
      <c r="H54" s="66"/>
      <c r="I54" s="66"/>
      <c r="J54" s="168"/>
      <c r="K54" s="179"/>
      <c r="L54" s="180"/>
      <c r="M54" s="181"/>
      <c r="N54" s="181"/>
      <c r="O54" s="9"/>
    </row>
    <row r="55" spans="1:15">
      <c r="A55" s="164"/>
      <c r="B55" s="65"/>
      <c r="C55" s="178"/>
      <c r="D55" s="178"/>
      <c r="E55" s="178"/>
      <c r="F55" s="178"/>
      <c r="G55" s="66"/>
      <c r="H55" s="66"/>
      <c r="I55" s="66"/>
      <c r="J55" s="168"/>
      <c r="K55" s="179"/>
      <c r="L55" s="180"/>
      <c r="M55" s="181"/>
      <c r="N55" s="181"/>
      <c r="O55" s="9"/>
    </row>
    <row r="56" spans="1:15">
      <c r="A56" s="164"/>
      <c r="B56" s="65"/>
      <c r="C56" s="178"/>
      <c r="D56" s="178"/>
      <c r="E56" s="178"/>
      <c r="F56" s="178"/>
      <c r="G56" s="66"/>
      <c r="H56" s="66"/>
      <c r="I56" s="66"/>
      <c r="J56" s="168"/>
      <c r="K56" s="179"/>
      <c r="L56" s="180"/>
      <c r="M56" s="181"/>
      <c r="N56" s="181"/>
      <c r="O56" s="9"/>
    </row>
    <row r="57" spans="1:15">
      <c r="A57" s="164"/>
      <c r="B57" s="65"/>
      <c r="C57" s="178"/>
      <c r="D57" s="178"/>
      <c r="E57" s="178"/>
      <c r="F57" s="178"/>
      <c r="G57" s="66"/>
      <c r="H57" s="66"/>
      <c r="I57" s="66"/>
      <c r="J57" s="168"/>
      <c r="K57" s="179"/>
      <c r="L57" s="180"/>
      <c r="M57" s="181"/>
      <c r="N57" s="181"/>
      <c r="O57" s="9"/>
    </row>
    <row r="58" spans="1:15">
      <c r="A58" s="164"/>
      <c r="B58" s="65"/>
      <c r="C58" s="178"/>
      <c r="D58" s="178"/>
      <c r="E58" s="178"/>
      <c r="F58" s="178"/>
      <c r="G58" s="66"/>
      <c r="H58" s="66"/>
      <c r="I58" s="66"/>
      <c r="J58" s="168"/>
      <c r="K58" s="179"/>
      <c r="L58" s="180"/>
      <c r="M58" s="181"/>
      <c r="N58" s="181"/>
      <c r="O58" s="9"/>
    </row>
    <row r="59" spans="1:15">
      <c r="A59" s="164"/>
      <c r="B59" s="65"/>
      <c r="C59" s="178"/>
      <c r="D59" s="178"/>
      <c r="E59" s="178"/>
      <c r="F59" s="178"/>
      <c r="G59" s="66"/>
      <c r="H59" s="66"/>
      <c r="I59" s="66"/>
      <c r="J59" s="168"/>
      <c r="K59" s="179"/>
      <c r="L59" s="180"/>
      <c r="M59" s="181"/>
      <c r="N59" s="181"/>
      <c r="O59" s="9"/>
    </row>
    <row r="60" spans="1:15">
      <c r="A60" s="164"/>
      <c r="B60" s="65"/>
      <c r="C60" s="178"/>
      <c r="D60" s="178"/>
      <c r="E60" s="178"/>
      <c r="F60" s="178"/>
      <c r="G60" s="66"/>
      <c r="H60" s="66"/>
      <c r="I60" s="66"/>
      <c r="J60" s="168"/>
      <c r="K60" s="179"/>
      <c r="L60" s="180"/>
      <c r="M60" s="181"/>
      <c r="N60" s="181"/>
      <c r="O60" s="9"/>
    </row>
    <row r="61" spans="1:15">
      <c r="A61" s="164"/>
      <c r="B61" s="65"/>
      <c r="C61" s="178"/>
      <c r="D61" s="178"/>
      <c r="E61" s="178"/>
      <c r="F61" s="178"/>
      <c r="G61" s="66"/>
      <c r="H61" s="66"/>
      <c r="I61" s="66"/>
      <c r="J61" s="168"/>
      <c r="K61" s="179"/>
      <c r="L61" s="180"/>
      <c r="M61" s="181"/>
      <c r="N61" s="181"/>
      <c r="O61" s="9"/>
    </row>
    <row r="62" spans="1:15">
      <c r="A62" s="164"/>
      <c r="B62" s="65"/>
      <c r="C62" s="178"/>
      <c r="D62" s="178"/>
      <c r="E62" s="178"/>
      <c r="F62" s="178"/>
      <c r="G62" s="66"/>
      <c r="H62" s="66"/>
      <c r="I62" s="66"/>
      <c r="J62" s="168"/>
      <c r="K62" s="179"/>
      <c r="L62" s="180"/>
      <c r="M62" s="181"/>
      <c r="N62" s="181"/>
      <c r="O62" s="9"/>
    </row>
    <row r="63" spans="1:15">
      <c r="A63" s="164"/>
      <c r="B63" s="65"/>
      <c r="C63" s="178"/>
      <c r="D63" s="178"/>
      <c r="E63" s="178"/>
      <c r="F63" s="178"/>
      <c r="G63" s="66"/>
      <c r="H63" s="66"/>
      <c r="I63" s="66"/>
      <c r="J63" s="168"/>
      <c r="K63" s="179"/>
      <c r="L63" s="180"/>
      <c r="M63" s="181"/>
      <c r="N63" s="181"/>
      <c r="O63" s="9"/>
    </row>
    <row r="64" spans="1:15">
      <c r="A64" s="164"/>
      <c r="B64" s="65"/>
      <c r="C64" s="178"/>
      <c r="D64" s="178"/>
      <c r="E64" s="178"/>
      <c r="F64" s="178"/>
      <c r="G64" s="66"/>
      <c r="H64" s="66"/>
      <c r="I64" s="66"/>
      <c r="J64" s="168"/>
      <c r="K64" s="179"/>
      <c r="L64" s="180"/>
      <c r="M64" s="181"/>
      <c r="N64" s="181"/>
      <c r="O64" s="9"/>
    </row>
    <row r="65" spans="1:15">
      <c r="A65" s="164"/>
      <c r="B65" s="65"/>
      <c r="C65" s="178"/>
      <c r="D65" s="178"/>
      <c r="E65" s="178"/>
      <c r="F65" s="178"/>
      <c r="G65" s="66"/>
      <c r="H65" s="66"/>
      <c r="I65" s="66"/>
      <c r="J65" s="168"/>
      <c r="K65" s="179"/>
      <c r="L65" s="180"/>
      <c r="M65" s="181"/>
      <c r="N65" s="181"/>
      <c r="O65" s="9"/>
    </row>
    <row r="66" spans="1:15">
      <c r="A66" s="164"/>
      <c r="B66" s="65"/>
      <c r="C66" s="178"/>
      <c r="D66" s="178"/>
      <c r="E66" s="178"/>
      <c r="F66" s="178"/>
      <c r="G66" s="66"/>
      <c r="H66" s="66"/>
      <c r="I66" s="66"/>
      <c r="J66" s="168"/>
      <c r="K66" s="179"/>
      <c r="L66" s="180"/>
      <c r="M66" s="181"/>
      <c r="N66" s="181"/>
      <c r="O66" s="9"/>
    </row>
    <row r="67" spans="1:15">
      <c r="A67" s="164"/>
      <c r="B67" s="65"/>
      <c r="C67" s="178"/>
      <c r="D67" s="178"/>
      <c r="E67" s="178"/>
      <c r="F67" s="178"/>
      <c r="G67" s="66"/>
      <c r="H67" s="66"/>
      <c r="I67" s="66"/>
      <c r="J67" s="168"/>
      <c r="K67" s="179"/>
      <c r="L67" s="180"/>
      <c r="M67" s="181"/>
      <c r="N67" s="181"/>
      <c r="O67" s="9"/>
    </row>
    <row r="68" spans="1:15">
      <c r="A68" s="164"/>
      <c r="B68" s="65"/>
      <c r="C68" s="178"/>
      <c r="D68" s="178"/>
      <c r="E68" s="178"/>
      <c r="F68" s="178"/>
      <c r="G68" s="66"/>
      <c r="H68" s="66"/>
      <c r="I68" s="66"/>
      <c r="J68" s="168"/>
      <c r="K68" s="179"/>
      <c r="L68" s="180"/>
      <c r="M68" s="181"/>
      <c r="N68" s="181"/>
      <c r="O68" s="9"/>
    </row>
    <row r="69" spans="1:15">
      <c r="A69" s="164"/>
      <c r="B69" s="65"/>
      <c r="C69" s="178"/>
      <c r="D69" s="178"/>
      <c r="E69" s="178"/>
      <c r="F69" s="178"/>
      <c r="G69" s="66"/>
      <c r="H69" s="66"/>
      <c r="I69" s="66"/>
      <c r="J69" s="168"/>
      <c r="K69" s="179"/>
      <c r="L69" s="180"/>
      <c r="M69" s="181"/>
      <c r="N69" s="181"/>
      <c r="O69" s="9"/>
    </row>
    <row r="70" spans="1:15">
      <c r="A70" s="164"/>
      <c r="B70" s="65"/>
      <c r="C70" s="178"/>
      <c r="D70" s="178"/>
      <c r="E70" s="178"/>
      <c r="F70" s="178"/>
      <c r="G70" s="66"/>
      <c r="H70" s="66"/>
      <c r="I70" s="66"/>
      <c r="J70" s="168"/>
      <c r="K70" s="179"/>
      <c r="L70" s="180"/>
      <c r="M70" s="181"/>
      <c r="N70" s="181"/>
      <c r="O70" s="9"/>
    </row>
    <row r="71" spans="1:15">
      <c r="A71" s="164"/>
      <c r="B71" s="65"/>
      <c r="C71" s="178"/>
      <c r="D71" s="178"/>
      <c r="E71" s="178"/>
      <c r="F71" s="178"/>
      <c r="G71" s="66"/>
      <c r="H71" s="66"/>
      <c r="I71" s="66"/>
      <c r="J71" s="168"/>
      <c r="K71" s="179"/>
      <c r="L71" s="180"/>
      <c r="M71" s="181"/>
      <c r="N71" s="181"/>
      <c r="O71" s="9"/>
    </row>
    <row r="72" spans="1:15">
      <c r="A72" s="164"/>
      <c r="B72" s="65"/>
      <c r="C72" s="178"/>
      <c r="D72" s="178"/>
      <c r="E72" s="178"/>
      <c r="F72" s="178"/>
      <c r="G72" s="66"/>
      <c r="H72" s="66"/>
      <c r="I72" s="66"/>
      <c r="J72" s="168"/>
      <c r="K72" s="179"/>
      <c r="L72" s="180"/>
      <c r="M72" s="181"/>
      <c r="N72" s="181"/>
      <c r="O72" s="9"/>
    </row>
    <row r="73" spans="1:15">
      <c r="A73" s="164"/>
      <c r="B73" s="65"/>
      <c r="C73" s="178"/>
      <c r="D73" s="178"/>
      <c r="E73" s="178"/>
      <c r="F73" s="178"/>
      <c r="G73" s="66"/>
      <c r="H73" s="66"/>
      <c r="I73" s="66"/>
      <c r="J73" s="168"/>
      <c r="K73" s="179"/>
      <c r="L73" s="180"/>
      <c r="M73" s="181"/>
      <c r="N73" s="181"/>
      <c r="O73" s="9"/>
    </row>
    <row r="74" spans="1:15">
      <c r="A74" s="164"/>
      <c r="B74" s="65"/>
      <c r="C74" s="178"/>
      <c r="D74" s="178"/>
      <c r="E74" s="178"/>
      <c r="F74" s="178"/>
      <c r="G74" s="66"/>
      <c r="H74" s="66"/>
      <c r="I74" s="66"/>
      <c r="J74" s="168"/>
      <c r="K74" s="179"/>
      <c r="L74" s="180"/>
      <c r="M74" s="181"/>
      <c r="N74" s="181"/>
      <c r="O74" s="9"/>
    </row>
    <row r="75" spans="1:15">
      <c r="A75" s="164"/>
      <c r="B75" s="65"/>
      <c r="C75" s="178"/>
      <c r="D75" s="178"/>
      <c r="E75" s="178"/>
      <c r="F75" s="178"/>
      <c r="G75" s="66"/>
      <c r="H75" s="66"/>
      <c r="I75" s="66"/>
      <c r="J75" s="168"/>
      <c r="K75" s="179"/>
      <c r="L75" s="180"/>
      <c r="M75" s="181"/>
      <c r="N75" s="181"/>
      <c r="O75" s="9"/>
    </row>
    <row r="76" spans="1:15">
      <c r="A76" s="164"/>
      <c r="B76" s="65"/>
      <c r="C76" s="178"/>
      <c r="D76" s="178"/>
      <c r="E76" s="178"/>
      <c r="F76" s="178"/>
      <c r="G76" s="66"/>
      <c r="H76" s="66"/>
      <c r="I76" s="66"/>
      <c r="J76" s="168"/>
      <c r="K76" s="179"/>
      <c r="L76" s="180"/>
      <c r="M76" s="181"/>
      <c r="N76" s="181"/>
      <c r="O76" s="9"/>
    </row>
    <row r="77" spans="1:15">
      <c r="A77" s="164"/>
      <c r="B77" s="65"/>
      <c r="C77" s="178"/>
      <c r="D77" s="178"/>
      <c r="E77" s="178"/>
      <c r="F77" s="178"/>
      <c r="G77" s="66"/>
      <c r="H77" s="66"/>
      <c r="I77" s="66"/>
      <c r="J77" s="168"/>
      <c r="K77" s="179"/>
      <c r="L77" s="180"/>
      <c r="M77" s="181"/>
      <c r="N77" s="181"/>
      <c r="O77" s="9"/>
    </row>
    <row r="78" spans="1:15">
      <c r="A78" s="164"/>
      <c r="B78" s="65"/>
      <c r="C78" s="178"/>
      <c r="D78" s="178"/>
      <c r="E78" s="178"/>
      <c r="F78" s="178"/>
      <c r="G78" s="66"/>
      <c r="H78" s="66"/>
      <c r="I78" s="66"/>
      <c r="J78" s="168"/>
      <c r="K78" s="179"/>
      <c r="L78" s="180"/>
      <c r="M78" s="181"/>
      <c r="N78" s="181"/>
      <c r="O78" s="9"/>
    </row>
    <row r="79" spans="1:15">
      <c r="A79" s="164"/>
      <c r="B79" s="65"/>
      <c r="C79" s="178"/>
      <c r="D79" s="178"/>
      <c r="E79" s="178"/>
      <c r="F79" s="178"/>
      <c r="G79" s="66"/>
      <c r="H79" s="66"/>
      <c r="I79" s="66"/>
      <c r="J79" s="168"/>
      <c r="K79" s="179"/>
      <c r="L79" s="180"/>
      <c r="M79" s="181"/>
      <c r="N79" s="181"/>
      <c r="O79" s="9"/>
    </row>
    <row r="80" spans="1:15">
      <c r="A80" s="164"/>
      <c r="B80" s="65"/>
      <c r="C80" s="178"/>
      <c r="D80" s="178"/>
      <c r="E80" s="178"/>
      <c r="F80" s="178"/>
      <c r="G80" s="66"/>
      <c r="H80" s="66"/>
      <c r="I80" s="66"/>
      <c r="J80" s="168"/>
      <c r="K80" s="179"/>
      <c r="L80" s="180"/>
      <c r="M80" s="181"/>
      <c r="N80" s="181"/>
      <c r="O80" s="9"/>
    </row>
    <row r="81" spans="1:15">
      <c r="A81" s="164"/>
      <c r="B81" s="65"/>
      <c r="C81" s="178"/>
      <c r="D81" s="178"/>
      <c r="E81" s="178"/>
      <c r="F81" s="178"/>
      <c r="G81" s="66"/>
      <c r="H81" s="66"/>
      <c r="I81" s="66"/>
      <c r="J81" s="168"/>
      <c r="K81" s="179"/>
      <c r="L81" s="180"/>
      <c r="M81" s="181"/>
      <c r="N81" s="181"/>
      <c r="O81" s="9"/>
    </row>
    <row r="82" spans="1:15">
      <c r="A82" s="164"/>
      <c r="B82" s="65"/>
      <c r="C82" s="178"/>
      <c r="D82" s="178"/>
      <c r="E82" s="178"/>
      <c r="F82" s="178"/>
      <c r="G82" s="66"/>
      <c r="H82" s="66"/>
      <c r="I82" s="66"/>
      <c r="J82" s="168"/>
      <c r="K82" s="179"/>
      <c r="L82" s="180"/>
      <c r="M82" s="181"/>
      <c r="N82" s="181"/>
      <c r="O82" s="9"/>
    </row>
    <row r="83" spans="1:15">
      <c r="A83" s="164"/>
      <c r="B83" s="65"/>
      <c r="C83" s="178"/>
      <c r="D83" s="178"/>
      <c r="E83" s="178"/>
      <c r="F83" s="178"/>
      <c r="G83" s="66"/>
      <c r="H83" s="66"/>
      <c r="I83" s="66"/>
      <c r="J83" s="168"/>
      <c r="K83" s="179"/>
      <c r="L83" s="180"/>
      <c r="M83" s="181"/>
      <c r="N83" s="181"/>
      <c r="O83" s="9"/>
    </row>
    <row r="84" spans="1:15">
      <c r="A84" s="164"/>
      <c r="B84" s="65"/>
      <c r="C84" s="178"/>
      <c r="D84" s="178"/>
      <c r="E84" s="178"/>
      <c r="F84" s="178"/>
      <c r="G84" s="66"/>
      <c r="H84" s="66"/>
      <c r="I84" s="66"/>
      <c r="J84" s="168"/>
      <c r="K84" s="179"/>
      <c r="L84" s="180"/>
      <c r="M84" s="181"/>
      <c r="N84" s="181"/>
      <c r="O84" s="9"/>
    </row>
    <row r="85" spans="1:15">
      <c r="A85" s="164"/>
      <c r="B85" s="65"/>
      <c r="C85" s="178"/>
      <c r="D85" s="178"/>
      <c r="E85" s="178"/>
      <c r="F85" s="178"/>
      <c r="G85" s="66"/>
      <c r="H85" s="66"/>
      <c r="I85" s="66"/>
      <c r="J85" s="168"/>
      <c r="K85" s="179"/>
      <c r="L85" s="180"/>
      <c r="M85" s="181"/>
      <c r="N85" s="181"/>
      <c r="O85" s="9"/>
    </row>
    <row r="86" spans="1:15">
      <c r="A86" s="164"/>
      <c r="B86" s="65"/>
      <c r="C86" s="178"/>
      <c r="D86" s="178"/>
      <c r="E86" s="178"/>
      <c r="F86" s="178"/>
      <c r="G86" s="66"/>
      <c r="H86" s="66"/>
      <c r="I86" s="66"/>
      <c r="J86" s="168"/>
      <c r="K86" s="179"/>
      <c r="L86" s="180"/>
      <c r="M86" s="181"/>
      <c r="N86" s="181"/>
      <c r="O86" s="9"/>
    </row>
    <row r="87" spans="1:15">
      <c r="A87" s="164"/>
      <c r="B87" s="65"/>
      <c r="C87" s="178"/>
      <c r="D87" s="178"/>
      <c r="E87" s="178"/>
      <c r="F87" s="178"/>
      <c r="G87" s="66"/>
      <c r="H87" s="66"/>
      <c r="I87" s="66"/>
      <c r="J87" s="168"/>
      <c r="K87" s="179"/>
      <c r="L87" s="180"/>
      <c r="M87" s="181"/>
      <c r="N87" s="181"/>
      <c r="O87" s="9"/>
    </row>
    <row r="88" spans="1:15">
      <c r="A88" s="164"/>
      <c r="B88" s="65"/>
      <c r="C88" s="178"/>
      <c r="D88" s="178"/>
      <c r="E88" s="178"/>
      <c r="F88" s="178"/>
      <c r="G88" s="66"/>
      <c r="H88" s="66"/>
      <c r="I88" s="66"/>
      <c r="J88" s="168"/>
      <c r="K88" s="179"/>
      <c r="L88" s="180"/>
      <c r="M88" s="181"/>
      <c r="N88" s="181"/>
      <c r="O88" s="9"/>
    </row>
    <row r="89" spans="1:15">
      <c r="A89" s="164"/>
      <c r="B89" s="65"/>
      <c r="C89" s="178"/>
      <c r="D89" s="178"/>
      <c r="E89" s="178"/>
      <c r="F89" s="178"/>
      <c r="G89" s="66"/>
      <c r="H89" s="66"/>
      <c r="I89" s="66"/>
      <c r="J89" s="168"/>
      <c r="K89" s="179"/>
      <c r="L89" s="180"/>
      <c r="M89" s="181"/>
      <c r="N89" s="181"/>
      <c r="O89" s="9"/>
    </row>
    <row r="90" spans="1:15">
      <c r="A90" s="164"/>
      <c r="B90" s="65"/>
      <c r="C90" s="178"/>
      <c r="D90" s="178"/>
      <c r="E90" s="178"/>
      <c r="F90" s="178"/>
      <c r="G90" s="66"/>
      <c r="H90" s="66"/>
      <c r="I90" s="66"/>
      <c r="J90" s="168"/>
      <c r="K90" s="179"/>
      <c r="L90" s="180"/>
      <c r="M90" s="181"/>
      <c r="N90" s="181"/>
      <c r="O90" s="9"/>
    </row>
    <row r="91" spans="1:15">
      <c r="A91" s="164"/>
      <c r="B91" s="65"/>
      <c r="C91" s="178"/>
      <c r="D91" s="178"/>
      <c r="E91" s="178"/>
      <c r="F91" s="178"/>
      <c r="G91" s="66"/>
      <c r="H91" s="66"/>
      <c r="I91" s="66"/>
      <c r="J91" s="168"/>
      <c r="K91" s="179"/>
      <c r="L91" s="180"/>
      <c r="M91" s="181"/>
      <c r="N91" s="181"/>
      <c r="O91" s="9"/>
    </row>
    <row r="92" spans="1:15">
      <c r="A92" s="164"/>
      <c r="B92" s="65"/>
      <c r="C92" s="178"/>
      <c r="D92" s="178"/>
      <c r="E92" s="178"/>
      <c r="F92" s="178"/>
      <c r="G92" s="66"/>
      <c r="H92" s="66"/>
      <c r="I92" s="66"/>
      <c r="J92" s="168"/>
      <c r="K92" s="179"/>
      <c r="L92" s="180"/>
      <c r="M92" s="181"/>
      <c r="N92" s="181"/>
      <c r="O92" s="9"/>
    </row>
    <row r="93" spans="1:15">
      <c r="A93" s="164"/>
      <c r="B93" s="65"/>
      <c r="C93" s="178"/>
      <c r="D93" s="178"/>
      <c r="E93" s="178"/>
      <c r="F93" s="178"/>
      <c r="G93" s="66"/>
      <c r="H93" s="66"/>
      <c r="I93" s="66"/>
      <c r="J93" s="168"/>
      <c r="K93" s="179"/>
      <c r="L93" s="180"/>
      <c r="M93" s="181"/>
      <c r="N93" s="181"/>
      <c r="O93" s="9"/>
    </row>
    <row r="94" spans="1:15">
      <c r="A94" s="164"/>
      <c r="B94" s="65"/>
      <c r="C94" s="178"/>
      <c r="D94" s="178"/>
      <c r="E94" s="178"/>
      <c r="F94" s="178"/>
      <c r="G94" s="66"/>
      <c r="H94" s="66"/>
      <c r="I94" s="66"/>
      <c r="J94" s="168"/>
      <c r="K94" s="179"/>
      <c r="L94" s="180"/>
      <c r="M94" s="181"/>
      <c r="N94" s="181"/>
      <c r="O94" s="9"/>
    </row>
    <row r="95" spans="1:15">
      <c r="A95" s="164"/>
      <c r="B95" s="65"/>
      <c r="C95" s="178"/>
      <c r="D95" s="178"/>
      <c r="E95" s="178"/>
      <c r="F95" s="178"/>
      <c r="G95" s="66"/>
      <c r="H95" s="66"/>
      <c r="I95" s="66"/>
      <c r="J95" s="168"/>
      <c r="K95" s="179"/>
      <c r="L95" s="180"/>
      <c r="M95" s="181"/>
      <c r="N95" s="181"/>
      <c r="O95" s="9"/>
    </row>
    <row r="96" spans="1:15">
      <c r="A96" s="164"/>
      <c r="B96" s="65"/>
      <c r="C96" s="178"/>
      <c r="D96" s="178"/>
      <c r="E96" s="178"/>
      <c r="F96" s="178"/>
      <c r="G96" s="66"/>
      <c r="H96" s="66"/>
      <c r="I96" s="66"/>
      <c r="J96" s="168"/>
      <c r="K96" s="179"/>
      <c r="L96" s="180"/>
      <c r="M96" s="181"/>
      <c r="N96" s="181"/>
      <c r="O96" s="9"/>
    </row>
    <row r="97" spans="1:15">
      <c r="A97" s="164"/>
      <c r="B97" s="65"/>
      <c r="C97" s="178"/>
      <c r="D97" s="178"/>
      <c r="E97" s="178"/>
      <c r="F97" s="178"/>
      <c r="G97" s="66"/>
      <c r="H97" s="66"/>
      <c r="I97" s="66"/>
      <c r="J97" s="168"/>
      <c r="K97" s="179"/>
      <c r="L97" s="180"/>
      <c r="M97" s="181"/>
      <c r="N97" s="181"/>
      <c r="O97" s="9"/>
    </row>
    <row r="98" spans="1:15">
      <c r="A98" s="164"/>
      <c r="B98" s="65"/>
      <c r="C98" s="178"/>
      <c r="D98" s="178"/>
      <c r="E98" s="178"/>
      <c r="F98" s="178"/>
      <c r="G98" s="66"/>
      <c r="H98" s="66"/>
      <c r="I98" s="66"/>
      <c r="J98" s="168"/>
      <c r="K98" s="179"/>
      <c r="L98" s="180"/>
      <c r="M98" s="181"/>
      <c r="N98" s="181"/>
      <c r="O98" s="9"/>
    </row>
    <row r="99" spans="1:15">
      <c r="A99" s="164"/>
      <c r="B99" s="65"/>
      <c r="C99" s="178"/>
      <c r="D99" s="178"/>
      <c r="E99" s="178"/>
      <c r="F99" s="178"/>
      <c r="G99" s="66"/>
      <c r="H99" s="66"/>
      <c r="I99" s="66"/>
      <c r="J99" s="168"/>
      <c r="K99" s="179"/>
      <c r="L99" s="180"/>
      <c r="M99" s="181"/>
      <c r="N99" s="181"/>
      <c r="O99" s="9"/>
    </row>
    <row r="100" spans="1:15">
      <c r="A100" s="164"/>
      <c r="C100" s="178"/>
      <c r="D100" s="178"/>
      <c r="E100" s="178"/>
      <c r="F100" s="178"/>
      <c r="G100" s="66"/>
      <c r="H100" s="66"/>
      <c r="I100" s="66"/>
      <c r="J100" s="168"/>
      <c r="K100" s="179"/>
      <c r="L100" s="180"/>
      <c r="M100" s="181"/>
      <c r="N100" s="181"/>
      <c r="O100" s="9"/>
    </row>
    <row r="101" spans="1:15">
      <c r="K101" s="179"/>
      <c r="L101" s="180"/>
      <c r="M101" s="181"/>
      <c r="N101" s="181"/>
      <c r="O101" s="9"/>
    </row>
    <row r="102" spans="1:15">
      <c r="K102" s="179"/>
      <c r="L102" s="180"/>
      <c r="M102" s="181"/>
      <c r="N102" s="181"/>
      <c r="O102" s="9"/>
    </row>
    <row r="103" spans="1:15">
      <c r="K103" s="179"/>
      <c r="L103" s="180"/>
      <c r="M103" s="181"/>
      <c r="N103" s="181"/>
      <c r="O103" s="9"/>
    </row>
    <row r="104" spans="1:15">
      <c r="K104" s="179"/>
      <c r="L104" s="180"/>
      <c r="M104" s="181"/>
      <c r="N104" s="181"/>
      <c r="O104" s="9"/>
    </row>
    <row r="105" spans="1:15">
      <c r="K105" s="179"/>
      <c r="L105" s="180"/>
      <c r="M105" s="181"/>
      <c r="N105" s="181"/>
      <c r="O105" s="9"/>
    </row>
    <row r="106" spans="1:15">
      <c r="K106" s="179"/>
      <c r="L106" s="180"/>
      <c r="M106" s="181"/>
      <c r="N106" s="181"/>
      <c r="O106" s="9"/>
    </row>
    <row r="107" spans="1:15">
      <c r="K107" s="179"/>
      <c r="L107" s="180"/>
      <c r="M107" s="181"/>
      <c r="N107" s="181"/>
      <c r="O107" s="9"/>
    </row>
    <row r="108" spans="1:15">
      <c r="N108" s="181"/>
      <c r="O108" s="9"/>
    </row>
    <row r="109" spans="1:15">
      <c r="N109" s="181"/>
      <c r="O109" s="9"/>
    </row>
    <row r="110" spans="1:15">
      <c r="N110" s="181"/>
      <c r="O110" s="9"/>
    </row>
    <row r="111" spans="1:15">
      <c r="N111" s="181"/>
      <c r="O111" s="9"/>
    </row>
    <row r="112" spans="1:15">
      <c r="N112" s="181"/>
      <c r="O112" s="9"/>
    </row>
    <row r="113" spans="14:15">
      <c r="N113" s="181"/>
      <c r="O113" s="9"/>
    </row>
    <row r="114" spans="14:15">
      <c r="N114" s="181"/>
      <c r="O114" s="9"/>
    </row>
    <row r="115" spans="14:15">
      <c r="N115" s="181"/>
      <c r="O115" s="9"/>
    </row>
    <row r="116" spans="14:15">
      <c r="N116" s="181"/>
      <c r="O116" s="9"/>
    </row>
    <row r="117" spans="14:15">
      <c r="N117" s="181"/>
      <c r="O117" s="9"/>
    </row>
    <row r="118" spans="14:15">
      <c r="N118" s="181"/>
      <c r="O118" s="9"/>
    </row>
    <row r="119" spans="14:15">
      <c r="N119" s="181"/>
      <c r="O119" s="9"/>
    </row>
    <row r="120" spans="14:15">
      <c r="N120" s="181"/>
      <c r="O120" s="9"/>
    </row>
    <row r="121" spans="14:15">
      <c r="N121" s="181"/>
      <c r="O121" s="9"/>
    </row>
  </sheetData>
  <mergeCells count="3">
    <mergeCell ref="C12:F12"/>
    <mergeCell ref="A5:J5"/>
    <mergeCell ref="A6:J6"/>
  </mergeCells>
  <phoneticPr fontId="10" type="noConversion"/>
  <printOptions horizontalCentered="1"/>
  <pageMargins left="0" right="0" top="0.5" bottom="0.5" header="0.5" footer="0.5"/>
  <pageSetup scale="90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CD171"/>
  <sheetViews>
    <sheetView showGridLines="0" tabSelected="1" workbookViewId="0">
      <pane xSplit="2" ySplit="16" topLeftCell="C17" activePane="bottomRight" state="frozen"/>
      <selection activeCell="F17" sqref="F17"/>
      <selection pane="topRight" activeCell="F17" sqref="F17"/>
      <selection pane="bottomLeft" activeCell="F17" sqref="F17"/>
      <selection pane="bottomRight" activeCell="I3" sqref="I3"/>
    </sheetView>
  </sheetViews>
  <sheetFormatPr defaultRowHeight="12.75"/>
  <cols>
    <col min="1" max="1" width="8.7109375" style="17" customWidth="1"/>
    <col min="2" max="2" width="9.7109375" style="17" customWidth="1"/>
    <col min="3" max="6" width="12.7109375" style="17" customWidth="1"/>
    <col min="7" max="10" width="10.7109375" style="17" customWidth="1"/>
    <col min="11" max="11" width="8.5703125" style="17" customWidth="1"/>
    <col min="12" max="12" width="9.85546875" style="17" customWidth="1"/>
    <col min="13" max="14" width="8.42578125" style="17" customWidth="1"/>
    <col min="15" max="16" width="8.42578125" style="26" customWidth="1"/>
    <col min="17" max="18" width="8.5703125" style="17" customWidth="1"/>
    <col min="19" max="19" width="12.42578125" style="17" customWidth="1"/>
    <col min="20" max="20" width="7.28515625" style="17" customWidth="1"/>
    <col min="21" max="21" width="6.85546875" style="17" customWidth="1"/>
    <col min="22" max="22" width="17.42578125" style="17" bestFit="1" customWidth="1"/>
    <col min="23" max="23" width="9.140625" style="17"/>
    <col min="24" max="24" width="9.7109375" style="8" customWidth="1"/>
    <col min="25" max="25" width="11.85546875" style="8" customWidth="1"/>
    <col min="26" max="27" width="9.140625" style="28"/>
    <col min="28" max="16384" width="9.140625" style="17"/>
  </cols>
  <sheetData>
    <row r="1" spans="1:82">
      <c r="J1" s="7"/>
      <c r="Q1" s="27"/>
      <c r="R1" s="27"/>
    </row>
    <row r="2" spans="1:82">
      <c r="T2" s="29"/>
      <c r="U2" s="29"/>
      <c r="V2" s="30"/>
    </row>
    <row r="5" spans="1:82" s="37" customFormat="1" ht="15.75">
      <c r="A5" s="213" t="s">
        <v>16</v>
      </c>
      <c r="B5" s="213"/>
      <c r="C5" s="213"/>
      <c r="D5" s="213"/>
      <c r="E5" s="213"/>
      <c r="F5" s="213"/>
      <c r="G5" s="213"/>
      <c r="H5" s="213"/>
      <c r="I5" s="213"/>
      <c r="J5" s="213"/>
      <c r="K5" s="31" t="s">
        <v>0</v>
      </c>
      <c r="L5" s="32"/>
      <c r="M5" s="32"/>
      <c r="N5" s="32"/>
      <c r="O5" s="25"/>
      <c r="P5" s="25"/>
      <c r="Q5" s="31"/>
      <c r="R5" s="32"/>
      <c r="S5" s="31"/>
      <c r="T5" s="31"/>
      <c r="U5" s="32"/>
      <c r="V5" s="31" t="s">
        <v>0</v>
      </c>
      <c r="W5" s="32"/>
      <c r="X5" s="8"/>
      <c r="Y5" s="8"/>
      <c r="Z5" s="33"/>
      <c r="AA5" s="33"/>
      <c r="AB5" s="34"/>
      <c r="AC5" s="35"/>
      <c r="AD5" s="35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5"/>
      <c r="AP5" s="35"/>
      <c r="AQ5" s="35"/>
      <c r="AR5" s="35"/>
      <c r="AS5" s="35"/>
      <c r="AT5" s="35"/>
      <c r="AU5" s="35"/>
      <c r="AV5" s="35"/>
      <c r="AW5" s="33"/>
      <c r="AX5" s="33"/>
      <c r="AY5" s="33"/>
      <c r="AZ5" s="33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</row>
    <row r="6" spans="1:82" ht="12.75" customHeight="1">
      <c r="A6" s="217" t="s">
        <v>36</v>
      </c>
      <c r="B6" s="217"/>
      <c r="C6" s="217"/>
      <c r="D6" s="217"/>
      <c r="E6" s="217"/>
      <c r="F6" s="217"/>
      <c r="G6" s="217"/>
      <c r="H6" s="217"/>
      <c r="I6" s="217"/>
      <c r="J6" s="217"/>
      <c r="K6" s="39" t="s">
        <v>0</v>
      </c>
      <c r="L6" s="40"/>
      <c r="M6" s="40"/>
      <c r="N6" s="40"/>
      <c r="O6" s="41"/>
      <c r="P6" s="41"/>
      <c r="Q6" s="39"/>
      <c r="R6" s="40"/>
      <c r="S6" s="31"/>
      <c r="T6" s="39"/>
      <c r="U6" s="40"/>
      <c r="V6" s="31" t="s">
        <v>0</v>
      </c>
      <c r="W6" s="40"/>
      <c r="AB6" s="42"/>
      <c r="AC6" s="43"/>
      <c r="AD6" s="43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43"/>
      <c r="AP6" s="43"/>
      <c r="AQ6" s="43"/>
      <c r="AR6" s="43"/>
      <c r="AS6" s="43"/>
      <c r="AT6" s="43"/>
      <c r="AU6" s="43"/>
      <c r="AV6" s="43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</row>
    <row r="7" spans="1:82">
      <c r="O7" s="24"/>
      <c r="P7" s="24"/>
      <c r="U7" s="44"/>
      <c r="V7" s="45"/>
      <c r="W7" s="45"/>
      <c r="Z7" s="46"/>
      <c r="AB7" s="42"/>
      <c r="AC7" s="47"/>
      <c r="AD7" s="47"/>
      <c r="AE7" s="48"/>
      <c r="AF7" s="49"/>
      <c r="AG7" s="49"/>
      <c r="AH7" s="49"/>
      <c r="AI7" s="50"/>
      <c r="AJ7" s="51"/>
      <c r="AK7" s="28"/>
      <c r="AL7" s="28"/>
      <c r="AM7" s="28"/>
      <c r="AN7" s="28"/>
      <c r="AO7" s="28"/>
      <c r="AP7" s="28"/>
      <c r="AQ7" s="52"/>
      <c r="AR7" s="28"/>
      <c r="AS7" s="53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</row>
    <row r="8" spans="1:82">
      <c r="A8" s="54" t="s">
        <v>31</v>
      </c>
      <c r="B8" s="55"/>
      <c r="C8" s="42"/>
      <c r="D8" s="42"/>
      <c r="E8" s="42"/>
      <c r="F8" s="42"/>
      <c r="G8" s="42"/>
      <c r="H8" s="42"/>
      <c r="I8" s="44" t="s">
        <v>34</v>
      </c>
      <c r="U8" s="44"/>
      <c r="V8" s="56"/>
      <c r="W8" s="56"/>
      <c r="Z8" s="46"/>
      <c r="AB8" s="42"/>
      <c r="AC8" s="47"/>
      <c r="AD8" s="47"/>
      <c r="AE8" s="48"/>
      <c r="AF8" s="49"/>
      <c r="AG8" s="49"/>
      <c r="AH8" s="49"/>
      <c r="AI8" s="50"/>
      <c r="AJ8" s="51"/>
      <c r="AK8" s="28"/>
      <c r="AL8" s="28"/>
      <c r="AM8" s="28"/>
      <c r="AN8" s="28"/>
      <c r="AO8" s="28"/>
      <c r="AP8" s="28"/>
      <c r="AQ8" s="52"/>
      <c r="AR8" s="28"/>
      <c r="AS8" s="53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</row>
    <row r="9" spans="1:82">
      <c r="A9" s="54" t="s">
        <v>32</v>
      </c>
      <c r="B9" s="55"/>
      <c r="C9" s="42"/>
      <c r="D9" s="42"/>
      <c r="E9" s="42"/>
      <c r="F9" s="42"/>
      <c r="G9" s="42"/>
      <c r="H9" s="42"/>
      <c r="I9" s="44" t="s">
        <v>33</v>
      </c>
      <c r="S9" s="42"/>
      <c r="V9" s="42"/>
      <c r="W9" s="42"/>
      <c r="Z9" s="46"/>
      <c r="AB9" s="42"/>
      <c r="AC9" s="47"/>
      <c r="AD9" s="47"/>
      <c r="AE9" s="48"/>
      <c r="AF9" s="49"/>
      <c r="AG9" s="49"/>
      <c r="AH9" s="49"/>
      <c r="AI9" s="50"/>
      <c r="AJ9" s="51"/>
      <c r="AK9" s="28"/>
      <c r="AL9" s="28"/>
      <c r="AM9" s="28"/>
      <c r="AN9" s="28"/>
      <c r="AO9" s="28"/>
      <c r="AP9" s="28"/>
      <c r="AQ9" s="52"/>
      <c r="AR9" s="28"/>
      <c r="AS9" s="53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</row>
    <row r="10" spans="1:82">
      <c r="A10" s="54" t="s">
        <v>35</v>
      </c>
      <c r="B10" s="59"/>
      <c r="C10" s="40"/>
      <c r="D10" s="40"/>
      <c r="E10" s="40"/>
      <c r="F10" s="40"/>
      <c r="G10" s="40"/>
      <c r="H10" s="40"/>
      <c r="I10" s="44"/>
      <c r="J10" s="40"/>
      <c r="K10" s="40"/>
      <c r="L10" s="40"/>
      <c r="M10" s="40"/>
      <c r="N10" s="40"/>
      <c r="O10" s="44"/>
      <c r="P10" s="44"/>
      <c r="Q10" s="40"/>
      <c r="R10" s="40"/>
      <c r="S10" s="42"/>
      <c r="T10" s="42"/>
      <c r="U10" s="42"/>
      <c r="V10" s="42"/>
      <c r="W10" s="42"/>
      <c r="AB10" s="42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52"/>
      <c r="AR10" s="28"/>
      <c r="AS10" s="53"/>
      <c r="AT10" s="28"/>
      <c r="AU10" s="28"/>
      <c r="AV10" s="28"/>
      <c r="AW10" s="28"/>
      <c r="AX10" s="28"/>
      <c r="AY10" s="53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</row>
    <row r="11" spans="1:82">
      <c r="A11" s="58"/>
      <c r="B11" s="59"/>
      <c r="C11" s="203"/>
      <c r="D11" s="203"/>
      <c r="E11" s="203"/>
      <c r="F11" s="203"/>
      <c r="G11" s="40"/>
      <c r="H11" s="40"/>
      <c r="I11" s="40"/>
      <c r="J11" s="40"/>
      <c r="K11" s="40"/>
      <c r="L11" s="40"/>
      <c r="M11" s="40"/>
      <c r="N11" s="40"/>
      <c r="O11" s="44"/>
      <c r="P11" s="44"/>
      <c r="Q11" s="40"/>
      <c r="R11" s="40"/>
      <c r="S11" s="42"/>
      <c r="T11" s="42"/>
      <c r="U11" s="42"/>
      <c r="V11" s="42"/>
      <c r="W11" s="42"/>
      <c r="AB11" s="42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52"/>
      <c r="AR11" s="28"/>
      <c r="AS11" s="53"/>
      <c r="AT11" s="28"/>
      <c r="AU11" s="28"/>
      <c r="AV11" s="28"/>
      <c r="AW11" s="28"/>
      <c r="AX11" s="28"/>
      <c r="AY11" s="53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</row>
    <row r="12" spans="1:82">
      <c r="A12" s="60"/>
      <c r="B12" s="61"/>
      <c r="C12" s="211" t="s">
        <v>17</v>
      </c>
      <c r="D12" s="216"/>
      <c r="E12" s="216"/>
      <c r="F12" s="212"/>
      <c r="G12" s="62"/>
      <c r="H12" s="62"/>
      <c r="I12" s="62"/>
      <c r="J12" s="63" t="s">
        <v>0</v>
      </c>
      <c r="K12" s="64"/>
      <c r="L12" s="64"/>
      <c r="M12" s="42"/>
      <c r="N12" s="65"/>
      <c r="O12" s="65"/>
      <c r="P12" s="65"/>
      <c r="Q12" s="10"/>
      <c r="R12" s="10"/>
      <c r="S12" s="10"/>
      <c r="T12" s="66"/>
      <c r="U12" s="67"/>
      <c r="V12" s="67"/>
      <c r="W12" s="67"/>
      <c r="X12" s="68"/>
      <c r="Y12" s="67"/>
      <c r="Z12" s="67"/>
      <c r="AA12" s="67"/>
      <c r="AB12" s="69"/>
      <c r="AC12" s="28"/>
      <c r="AD12" s="28"/>
      <c r="AE12" s="28"/>
      <c r="AF12" s="28"/>
      <c r="AG12" s="28"/>
      <c r="AH12" s="38"/>
      <c r="AI12" s="52"/>
      <c r="AJ12" s="28"/>
      <c r="AK12" s="53"/>
      <c r="AL12" s="28"/>
      <c r="AM12" s="28"/>
      <c r="AN12" s="53"/>
      <c r="AO12" s="53"/>
      <c r="AP12" s="53"/>
      <c r="AQ12" s="53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</row>
    <row r="13" spans="1:82">
      <c r="A13" s="70"/>
      <c r="B13" s="71" t="s">
        <v>3</v>
      </c>
      <c r="C13" s="79" t="s">
        <v>4</v>
      </c>
      <c r="D13" s="196"/>
      <c r="E13" s="196"/>
      <c r="F13" s="80"/>
      <c r="G13" s="195" t="s">
        <v>1</v>
      </c>
      <c r="H13" s="195"/>
      <c r="I13" s="195"/>
      <c r="J13" s="146" t="s">
        <v>2</v>
      </c>
      <c r="K13" s="64"/>
      <c r="L13" s="64"/>
      <c r="M13" s="42"/>
      <c r="N13" s="65"/>
      <c r="O13" s="65"/>
      <c r="P13" s="65"/>
      <c r="Q13" s="10"/>
      <c r="R13" s="10"/>
      <c r="S13" s="10"/>
      <c r="T13" s="66"/>
      <c r="U13" s="74"/>
      <c r="V13" s="74"/>
      <c r="W13" s="75"/>
      <c r="X13" s="65"/>
      <c r="Y13" s="76"/>
      <c r="Z13" s="74"/>
      <c r="AA13" s="75"/>
      <c r="AB13" s="65"/>
      <c r="AC13" s="28"/>
      <c r="AD13" s="28"/>
      <c r="AE13" s="28"/>
      <c r="AF13" s="28"/>
      <c r="AG13" s="58"/>
      <c r="AH13" s="38"/>
      <c r="AI13" s="77"/>
      <c r="AJ13" s="78"/>
      <c r="AK13" s="28"/>
      <c r="AL13" s="53"/>
      <c r="AM13" s="53"/>
      <c r="AN13" s="53"/>
      <c r="AO13" s="53"/>
      <c r="AP13" s="53"/>
      <c r="AQ13" s="53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</row>
    <row r="14" spans="1:82">
      <c r="A14" s="70" t="s">
        <v>3</v>
      </c>
      <c r="B14" s="71" t="s">
        <v>7</v>
      </c>
      <c r="C14" s="84" t="s">
        <v>8</v>
      </c>
      <c r="D14" s="84"/>
      <c r="E14" s="84" t="s">
        <v>9</v>
      </c>
      <c r="F14" s="202"/>
      <c r="G14" s="198" t="s">
        <v>5</v>
      </c>
      <c r="H14" s="204"/>
      <c r="I14" s="205"/>
      <c r="J14" s="197" t="s">
        <v>6</v>
      </c>
      <c r="K14" s="65"/>
      <c r="L14" s="65"/>
      <c r="M14" s="42"/>
      <c r="N14" s="65"/>
      <c r="O14" s="65"/>
      <c r="P14" s="65"/>
      <c r="Q14" s="10"/>
      <c r="R14" s="10"/>
      <c r="S14" s="10"/>
      <c r="T14" s="42"/>
      <c r="U14" s="76"/>
      <c r="V14" s="76"/>
      <c r="W14" s="76"/>
      <c r="X14" s="65"/>
      <c r="Y14" s="76"/>
      <c r="Z14" s="76"/>
      <c r="AA14" s="76"/>
      <c r="AB14" s="65"/>
      <c r="AC14" s="28"/>
      <c r="AD14" s="28"/>
      <c r="AE14" s="28"/>
      <c r="AF14" s="28"/>
      <c r="AG14" s="58"/>
      <c r="AH14" s="38"/>
      <c r="AI14" s="77"/>
      <c r="AJ14" s="78"/>
      <c r="AK14" s="38"/>
      <c r="AL14" s="53"/>
      <c r="AM14" s="53"/>
      <c r="AN14" s="53"/>
      <c r="AO14" s="53"/>
      <c r="AP14" s="53"/>
      <c r="AQ14" s="81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</row>
    <row r="15" spans="1:82">
      <c r="A15" s="82" t="s">
        <v>38</v>
      </c>
      <c r="B15" s="83" t="s">
        <v>11</v>
      </c>
      <c r="C15" s="84" t="s">
        <v>18</v>
      </c>
      <c r="D15" s="84" t="s">
        <v>14</v>
      </c>
      <c r="E15" s="84" t="s">
        <v>18</v>
      </c>
      <c r="F15" s="84" t="s">
        <v>14</v>
      </c>
      <c r="G15" s="86" t="s">
        <v>12</v>
      </c>
      <c r="H15" s="202" t="s">
        <v>18</v>
      </c>
      <c r="I15" s="202" t="s">
        <v>14</v>
      </c>
      <c r="J15" s="85" t="s">
        <v>10</v>
      </c>
      <c r="K15" s="65"/>
      <c r="L15" s="65"/>
      <c r="M15" s="42"/>
      <c r="N15" s="87"/>
      <c r="O15" s="65"/>
      <c r="P15" s="65"/>
      <c r="Q15" s="10"/>
      <c r="R15" s="10"/>
      <c r="S15" s="10"/>
      <c r="T15" s="42"/>
      <c r="U15" s="88"/>
      <c r="V15" s="88"/>
      <c r="W15" s="88"/>
      <c r="X15" s="18"/>
      <c r="Y15" s="88"/>
      <c r="Z15" s="88"/>
      <c r="AA15" s="88"/>
      <c r="AB15" s="18"/>
      <c r="AC15" s="28"/>
      <c r="AD15" s="28"/>
      <c r="AE15" s="28"/>
      <c r="AF15" s="28"/>
      <c r="AG15" s="30"/>
      <c r="AH15" s="38"/>
      <c r="AI15" s="77"/>
      <c r="AJ15" s="78"/>
      <c r="AK15" s="53"/>
      <c r="AL15" s="53"/>
      <c r="AM15" s="53"/>
      <c r="AN15" s="53"/>
      <c r="AO15" s="81"/>
      <c r="AP15" s="81"/>
      <c r="AQ15" s="81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</row>
    <row r="16" spans="1:82">
      <c r="A16" s="30"/>
      <c r="B16" s="89"/>
      <c r="C16" s="29"/>
      <c r="D16" s="29"/>
      <c r="E16" s="29"/>
      <c r="F16" s="29"/>
      <c r="G16" s="29"/>
      <c r="H16" s="29"/>
      <c r="I16" s="29"/>
      <c r="J16" s="65"/>
      <c r="K16" s="65"/>
      <c r="L16" s="65"/>
      <c r="M16" s="42"/>
      <c r="N16" s="65"/>
      <c r="O16" s="65"/>
      <c r="P16" s="65"/>
      <c r="Q16" s="10"/>
      <c r="R16" s="10"/>
      <c r="S16" s="10"/>
      <c r="T16" s="42"/>
      <c r="U16" s="88"/>
      <c r="V16" s="88"/>
      <c r="W16" s="88"/>
      <c r="X16" s="18"/>
      <c r="Y16" s="88"/>
      <c r="Z16" s="88"/>
      <c r="AA16" s="88"/>
      <c r="AB16" s="18"/>
      <c r="AC16" s="28"/>
      <c r="AD16" s="28"/>
      <c r="AE16" s="28"/>
      <c r="AF16" s="28"/>
      <c r="AG16" s="30"/>
      <c r="AH16" s="38"/>
      <c r="AI16" s="77"/>
      <c r="AJ16" s="78"/>
      <c r="AK16" s="53"/>
      <c r="AL16" s="53"/>
      <c r="AM16" s="53"/>
      <c r="AN16" s="53"/>
      <c r="AO16" s="81"/>
      <c r="AP16" s="81"/>
      <c r="AQ16" s="81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</row>
    <row r="17" spans="1:27">
      <c r="A17" s="91" t="s">
        <v>39</v>
      </c>
      <c r="B17" s="50">
        <v>6966.1</v>
      </c>
      <c r="C17" s="170">
        <v>514</v>
      </c>
      <c r="D17" s="170">
        <v>333</v>
      </c>
      <c r="E17" s="170">
        <v>482</v>
      </c>
      <c r="F17" s="170">
        <v>308</v>
      </c>
      <c r="G17" s="42"/>
      <c r="H17" s="42">
        <v>21.83193740937341</v>
      </c>
      <c r="I17" s="42">
        <v>20.975257655747384</v>
      </c>
      <c r="J17" s="92">
        <v>2.6257842254680077</v>
      </c>
      <c r="K17" s="222"/>
      <c r="L17" s="222"/>
      <c r="M17" s="206"/>
      <c r="N17" s="93"/>
      <c r="O17" s="93"/>
      <c r="P17" s="93"/>
      <c r="Q17" s="93"/>
      <c r="R17" s="93"/>
      <c r="S17" s="8"/>
      <c r="T17" s="38"/>
      <c r="X17" s="17"/>
      <c r="Y17" s="17"/>
      <c r="Z17" s="17"/>
      <c r="AA17" s="17"/>
    </row>
    <row r="18" spans="1:27">
      <c r="A18" s="91" t="s">
        <v>40</v>
      </c>
      <c r="B18" s="50">
        <v>6971</v>
      </c>
      <c r="C18" s="170">
        <v>67.2</v>
      </c>
      <c r="D18" s="170">
        <v>46.8</v>
      </c>
      <c r="E18" s="170">
        <v>58.5</v>
      </c>
      <c r="F18" s="166">
        <v>40</v>
      </c>
      <c r="G18" s="42"/>
      <c r="H18" s="42">
        <v>18.725953977632781</v>
      </c>
      <c r="I18" s="42">
        <v>17.820811335216241</v>
      </c>
      <c r="J18" s="92">
        <v>2.6311459995478863</v>
      </c>
      <c r="K18" s="222"/>
      <c r="L18" s="222"/>
      <c r="M18" s="93"/>
      <c r="N18" s="93"/>
      <c r="O18" s="93"/>
      <c r="P18" s="93"/>
      <c r="Q18" s="93"/>
      <c r="R18" s="93"/>
      <c r="S18" s="8"/>
      <c r="T18" s="38"/>
      <c r="X18" s="17"/>
      <c r="Y18" s="17"/>
      <c r="Z18" s="17"/>
      <c r="AA18" s="17"/>
    </row>
    <row r="19" spans="1:27">
      <c r="A19" s="91" t="s">
        <v>41</v>
      </c>
      <c r="B19" s="50">
        <v>6971</v>
      </c>
      <c r="C19" s="170">
        <v>24.4</v>
      </c>
      <c r="D19" s="170">
        <v>13.8</v>
      </c>
      <c r="E19" s="170">
        <v>20.2</v>
      </c>
      <c r="F19" s="170">
        <v>11.1</v>
      </c>
      <c r="G19" s="42"/>
      <c r="H19" s="42">
        <v>15.313766388270933</v>
      </c>
      <c r="I19" s="42">
        <v>14.425033543765112</v>
      </c>
      <c r="J19" s="92">
        <v>2.6409222312355514</v>
      </c>
      <c r="K19" s="222"/>
      <c r="L19" s="222"/>
      <c r="M19" s="93"/>
      <c r="N19" s="93"/>
      <c r="O19" s="93"/>
      <c r="P19" s="93"/>
      <c r="Q19" s="93"/>
      <c r="R19" s="93"/>
      <c r="S19" s="8"/>
      <c r="T19" s="38"/>
      <c r="X19" s="17"/>
      <c r="Y19" s="17"/>
      <c r="Z19" s="17"/>
      <c r="AA19" s="17"/>
    </row>
    <row r="20" spans="1:27">
      <c r="A20" s="91" t="s">
        <v>42</v>
      </c>
      <c r="B20" s="50">
        <v>6978.2</v>
      </c>
      <c r="C20" s="170">
        <v>14.5</v>
      </c>
      <c r="D20" s="170">
        <v>10.5</v>
      </c>
      <c r="E20" s="170">
        <v>11.9</v>
      </c>
      <c r="F20" s="170">
        <v>8.52</v>
      </c>
      <c r="G20" s="42">
        <v>14.746815870969652</v>
      </c>
      <c r="H20" s="42">
        <v>14.727265654382723</v>
      </c>
      <c r="I20" s="42">
        <v>14.528489306698441</v>
      </c>
      <c r="J20" s="92">
        <v>2.6423209231506184</v>
      </c>
      <c r="K20" s="222"/>
      <c r="L20" s="222"/>
      <c r="M20" s="93"/>
      <c r="N20" s="93"/>
      <c r="O20" s="93"/>
      <c r="P20" s="93"/>
      <c r="Q20" s="93"/>
      <c r="R20" s="93"/>
      <c r="S20" s="8"/>
      <c r="T20" s="38"/>
      <c r="X20" s="17"/>
      <c r="Y20" s="17"/>
      <c r="Z20" s="17"/>
      <c r="AA20" s="17"/>
    </row>
    <row r="21" spans="1:27">
      <c r="A21" s="223" t="s">
        <v>43</v>
      </c>
      <c r="B21" s="224">
        <v>6979.1</v>
      </c>
      <c r="C21" s="170">
        <v>0.317</v>
      </c>
      <c r="D21" s="170">
        <v>0.16900000000000001</v>
      </c>
      <c r="E21" s="170">
        <v>0.216</v>
      </c>
      <c r="F21" s="170">
        <v>0.106</v>
      </c>
      <c r="G21" s="42">
        <v>10.946718447901402</v>
      </c>
      <c r="H21" s="42">
        <v>10.902793279079729</v>
      </c>
      <c r="I21" s="42">
        <v>10.708022541750296</v>
      </c>
      <c r="J21" s="92">
        <v>2.6611457160290506</v>
      </c>
      <c r="K21" s="222"/>
      <c r="L21" s="222"/>
      <c r="M21" s="93"/>
      <c r="N21" s="93"/>
      <c r="O21" s="93"/>
      <c r="P21" s="93"/>
      <c r="Q21" s="93"/>
      <c r="R21" s="93"/>
      <c r="S21" s="8"/>
      <c r="T21" s="38"/>
      <c r="X21" s="17"/>
      <c r="Y21" s="17"/>
      <c r="Z21" s="17"/>
      <c r="AA21" s="17"/>
    </row>
    <row r="22" spans="1:27">
      <c r="A22" s="91" t="s">
        <v>44</v>
      </c>
      <c r="B22" s="50">
        <v>6991</v>
      </c>
      <c r="C22" s="170">
        <v>41.7</v>
      </c>
      <c r="D22" s="170">
        <v>20.2</v>
      </c>
      <c r="E22" s="170">
        <v>35.5</v>
      </c>
      <c r="F22" s="170">
        <v>16.600000000000001</v>
      </c>
      <c r="G22" s="42"/>
      <c r="H22" s="42">
        <v>15.934137600097484</v>
      </c>
      <c r="I22" s="42">
        <v>14.997111761023675</v>
      </c>
      <c r="J22" s="92">
        <v>2.6366470063200347</v>
      </c>
      <c r="K22" s="222"/>
      <c r="L22" s="222"/>
      <c r="M22" s="93"/>
      <c r="N22" s="93"/>
      <c r="O22" s="93"/>
      <c r="P22" s="93"/>
      <c r="Q22" s="93"/>
      <c r="R22" s="93"/>
      <c r="S22" s="8"/>
      <c r="T22" s="38"/>
      <c r="X22" s="17"/>
      <c r="Y22" s="17"/>
      <c r="Z22" s="17"/>
      <c r="AA22" s="17"/>
    </row>
    <row r="23" spans="1:27">
      <c r="A23" s="91" t="s">
        <v>45</v>
      </c>
      <c r="B23" s="50">
        <v>7986.3</v>
      </c>
      <c r="C23" s="170">
        <v>0.115</v>
      </c>
      <c r="D23" s="170">
        <v>4.2000000000000003E-2</v>
      </c>
      <c r="E23" s="170">
        <v>6.8000000000000005E-2</v>
      </c>
      <c r="F23" s="170">
        <v>2.1000000000000001E-2</v>
      </c>
      <c r="G23" s="42">
        <v>8.1452068126113915</v>
      </c>
      <c r="H23" s="42">
        <v>8.1203565860823286</v>
      </c>
      <c r="I23" s="42">
        <v>7.865705539051369</v>
      </c>
      <c r="J23" s="92">
        <v>2.6684910819716974</v>
      </c>
      <c r="K23" s="222"/>
      <c r="L23" s="222"/>
      <c r="M23" s="93"/>
      <c r="N23" s="93"/>
      <c r="O23" s="93"/>
      <c r="P23" s="93"/>
      <c r="Q23" s="93"/>
      <c r="R23" s="93"/>
      <c r="S23" s="8"/>
      <c r="T23" s="38"/>
      <c r="X23" s="17"/>
      <c r="Y23" s="17"/>
      <c r="Z23" s="17"/>
      <c r="AA23" s="17"/>
    </row>
    <row r="24" spans="1:27">
      <c r="A24" s="91" t="s">
        <v>46</v>
      </c>
      <c r="B24" s="50">
        <v>7998.6</v>
      </c>
      <c r="C24" s="170">
        <v>0.27300000000000002</v>
      </c>
      <c r="D24" s="170">
        <v>0.114</v>
      </c>
      <c r="E24" s="170">
        <v>0.183</v>
      </c>
      <c r="F24" s="170">
        <v>6.8000000000000005E-2</v>
      </c>
      <c r="G24" s="42">
        <v>9.1546579902653438</v>
      </c>
      <c r="H24" s="42">
        <v>9.106114611746051</v>
      </c>
      <c r="I24" s="42">
        <v>8.945703577298568</v>
      </c>
      <c r="J24" s="92">
        <v>2.6606427530252876</v>
      </c>
      <c r="K24" s="222"/>
      <c r="L24" s="222"/>
      <c r="M24" s="93"/>
      <c r="N24" s="93"/>
      <c r="O24" s="93"/>
      <c r="P24" s="93"/>
      <c r="Q24" s="93"/>
      <c r="R24" s="93"/>
      <c r="S24" s="8"/>
      <c r="T24" s="38"/>
      <c r="X24" s="17"/>
      <c r="Y24" s="17"/>
      <c r="Z24" s="17"/>
      <c r="AA24" s="17"/>
    </row>
    <row r="25" spans="1:27">
      <c r="A25" s="91" t="s">
        <v>47</v>
      </c>
      <c r="B25" s="50">
        <v>8002.9</v>
      </c>
      <c r="C25" s="170">
        <v>0.26900000000000002</v>
      </c>
      <c r="D25" s="170">
        <v>3.4000000000000002E-2</v>
      </c>
      <c r="E25" s="170">
        <v>0.18</v>
      </c>
      <c r="F25" s="170">
        <v>1.6E-2</v>
      </c>
      <c r="G25" s="42">
        <v>9.9195687511955253</v>
      </c>
      <c r="H25" s="42">
        <v>9.8956957310602363</v>
      </c>
      <c r="I25" s="42">
        <v>9.6908908367932014</v>
      </c>
      <c r="J25" s="92">
        <v>2.656423819927753</v>
      </c>
      <c r="K25" s="222"/>
      <c r="L25" s="222"/>
      <c r="M25" s="93"/>
      <c r="N25" s="93"/>
      <c r="O25" s="93"/>
      <c r="P25" s="93"/>
      <c r="Q25" s="93"/>
      <c r="R25" s="93"/>
      <c r="S25" s="8"/>
      <c r="T25" s="38"/>
      <c r="X25" s="17"/>
      <c r="Y25" s="17"/>
      <c r="Z25" s="17"/>
      <c r="AA25" s="17"/>
    </row>
    <row r="26" spans="1:27">
      <c r="A26" s="91" t="s">
        <v>48</v>
      </c>
      <c r="B26" s="50">
        <v>8262.7999999999993</v>
      </c>
      <c r="C26" s="170">
        <v>14.6</v>
      </c>
      <c r="D26" s="170">
        <v>11.7</v>
      </c>
      <c r="E26" s="166">
        <v>12</v>
      </c>
      <c r="F26" s="170">
        <v>9.5299999999999994</v>
      </c>
      <c r="G26" s="42">
        <v>13.36561146821105</v>
      </c>
      <c r="H26" s="42">
        <v>13.354258789938289</v>
      </c>
      <c r="I26" s="42">
        <v>13.170241684040656</v>
      </c>
      <c r="J26" s="92">
        <v>2.6431862632013532</v>
      </c>
      <c r="K26" s="222"/>
      <c r="L26" s="222"/>
      <c r="M26" s="93"/>
      <c r="N26" s="93"/>
      <c r="O26" s="93"/>
      <c r="P26" s="93"/>
      <c r="Q26" s="93"/>
      <c r="R26" s="93"/>
      <c r="S26" s="8"/>
      <c r="T26" s="38"/>
      <c r="X26" s="17"/>
      <c r="Y26" s="17"/>
      <c r="Z26" s="17"/>
      <c r="AA26" s="17"/>
    </row>
    <row r="27" spans="1:27" s="96" customFormat="1">
      <c r="A27" s="91" t="s">
        <v>49</v>
      </c>
      <c r="B27" s="50">
        <v>8287</v>
      </c>
      <c r="C27" s="170">
        <v>9.9000000000000005E-2</v>
      </c>
      <c r="D27" s="170">
        <v>3.5999999999999997E-2</v>
      </c>
      <c r="E27" s="170">
        <v>5.8000000000000003E-2</v>
      </c>
      <c r="F27" s="170">
        <v>1.7000000000000001E-2</v>
      </c>
      <c r="G27" s="42">
        <v>7.6779036381726078</v>
      </c>
      <c r="H27" s="42">
        <v>7.6491936356278725</v>
      </c>
      <c r="I27" s="42">
        <v>7.385503732933782</v>
      </c>
      <c r="J27" s="92">
        <v>2.6539058137680791</v>
      </c>
      <c r="K27" s="222"/>
      <c r="L27" s="222"/>
      <c r="M27" s="94"/>
      <c r="N27" s="94"/>
      <c r="O27" s="94"/>
      <c r="P27" s="94"/>
      <c r="Q27" s="94"/>
      <c r="R27" s="94"/>
      <c r="S27" s="23"/>
      <c r="T27" s="95"/>
    </row>
    <row r="28" spans="1:27" s="96" customFormat="1">
      <c r="A28" s="91" t="s">
        <v>50</v>
      </c>
      <c r="B28" s="50">
        <v>8292</v>
      </c>
      <c r="C28" s="170">
        <v>15.3</v>
      </c>
      <c r="D28" s="170">
        <v>12.5</v>
      </c>
      <c r="E28" s="170">
        <v>12.6</v>
      </c>
      <c r="F28" s="170">
        <v>10.1</v>
      </c>
      <c r="G28" s="42">
        <v>13.116399584223398</v>
      </c>
      <c r="H28" s="42">
        <v>13.071118945685987</v>
      </c>
      <c r="I28" s="42">
        <v>12.905695605757655</v>
      </c>
      <c r="J28" s="92">
        <v>2.6334848628594854</v>
      </c>
      <c r="K28" s="222"/>
      <c r="L28" s="222"/>
      <c r="M28" s="94"/>
      <c r="N28" s="94"/>
      <c r="O28" s="94"/>
      <c r="P28" s="94"/>
      <c r="Q28" s="94"/>
      <c r="R28" s="94"/>
      <c r="S28" s="23"/>
      <c r="T28" s="95"/>
    </row>
    <row r="29" spans="1:27">
      <c r="A29" s="91" t="s">
        <v>51</v>
      </c>
      <c r="B29" s="50">
        <v>8292</v>
      </c>
      <c r="C29" s="170">
        <v>12.6</v>
      </c>
      <c r="D29" s="170">
        <v>9.77</v>
      </c>
      <c r="E29" s="170">
        <v>10.199999999999999</v>
      </c>
      <c r="F29" s="170">
        <v>7.81</v>
      </c>
      <c r="G29" s="42">
        <v>11.896252159872505</v>
      </c>
      <c r="H29" s="42">
        <v>11.866166475738266</v>
      </c>
      <c r="I29" s="42">
        <v>11.679624077650384</v>
      </c>
      <c r="J29" s="92">
        <v>2.63263043648135</v>
      </c>
      <c r="K29" s="222"/>
      <c r="L29" s="222"/>
      <c r="M29" s="93"/>
      <c r="N29" s="93"/>
      <c r="O29" s="93"/>
      <c r="P29" s="93"/>
      <c r="Q29" s="93"/>
      <c r="R29" s="93"/>
      <c r="S29" s="8"/>
      <c r="T29" s="38"/>
      <c r="X29" s="17"/>
      <c r="Y29" s="17"/>
      <c r="Z29" s="17"/>
      <c r="AA29" s="17"/>
    </row>
    <row r="30" spans="1:27">
      <c r="A30" s="91" t="s">
        <v>52</v>
      </c>
      <c r="B30" s="50">
        <v>8304.9</v>
      </c>
      <c r="C30" s="170">
        <v>2.3E-3</v>
      </c>
      <c r="D30" s="170">
        <v>8.0000000000000004E-4</v>
      </c>
      <c r="E30" s="170">
        <v>5.0000000000000001E-4</v>
      </c>
      <c r="F30" s="170">
        <v>1E-4</v>
      </c>
      <c r="G30" s="42">
        <v>6.260613691786161</v>
      </c>
      <c r="H30" s="42">
        <v>6.2131275763390006</v>
      </c>
      <c r="I30" s="42">
        <v>6.0429091256097109</v>
      </c>
      <c r="J30" s="92">
        <v>2.732491835724391</v>
      </c>
      <c r="K30" s="222"/>
      <c r="L30" s="222"/>
      <c r="M30" s="93"/>
      <c r="N30" s="93"/>
      <c r="O30" s="93"/>
      <c r="P30" s="93"/>
      <c r="Q30" s="93"/>
      <c r="R30" s="93"/>
      <c r="S30" s="8"/>
      <c r="T30" s="38"/>
      <c r="X30" s="17"/>
      <c r="Y30" s="17"/>
      <c r="Z30" s="17"/>
      <c r="AA30" s="17"/>
    </row>
    <row r="31" spans="1:27">
      <c r="A31" s="91" t="s">
        <v>53</v>
      </c>
      <c r="B31" s="50">
        <v>8308.9</v>
      </c>
      <c r="C31" s="221">
        <v>0.15</v>
      </c>
      <c r="D31" s="170">
        <v>2.5999999999999999E-2</v>
      </c>
      <c r="E31" s="170">
        <v>9.1999999999999998E-2</v>
      </c>
      <c r="F31" s="170">
        <v>1.0999999999999999E-2</v>
      </c>
      <c r="G31" s="42">
        <v>5.7667268173475561</v>
      </c>
      <c r="H31" s="42">
        <v>5.7546457820268344</v>
      </c>
      <c r="I31" s="42">
        <v>5.5694827012165122</v>
      </c>
      <c r="J31" s="92">
        <v>2.6408526297140473</v>
      </c>
      <c r="K31" s="222"/>
      <c r="L31" s="222"/>
      <c r="M31" s="93"/>
      <c r="N31" s="93"/>
      <c r="O31" s="93"/>
      <c r="P31" s="93"/>
      <c r="Q31" s="93"/>
      <c r="R31" s="93"/>
      <c r="S31" s="8"/>
      <c r="T31" s="38"/>
      <c r="X31" s="17"/>
      <c r="Y31" s="17"/>
      <c r="Z31" s="17"/>
      <c r="AA31" s="17"/>
    </row>
    <row r="32" spans="1:27">
      <c r="A32" s="91" t="s">
        <v>54</v>
      </c>
      <c r="B32" s="50">
        <v>8340</v>
      </c>
      <c r="C32" s="166">
        <v>89</v>
      </c>
      <c r="D32" s="170">
        <v>75.900000000000006</v>
      </c>
      <c r="E32" s="170">
        <v>78.7</v>
      </c>
      <c r="F32" s="170">
        <v>66.7</v>
      </c>
      <c r="G32" s="42">
        <v>14.979444880718725</v>
      </c>
      <c r="H32" s="42">
        <v>14.967151906108503</v>
      </c>
      <c r="I32" s="42">
        <v>14.777295103606519</v>
      </c>
      <c r="J32" s="92">
        <v>2.6328167006310448</v>
      </c>
      <c r="K32" s="222"/>
      <c r="L32" s="222"/>
      <c r="M32" s="93"/>
      <c r="N32" s="93"/>
      <c r="O32" s="93"/>
      <c r="P32" s="93"/>
      <c r="Q32" s="93"/>
      <c r="R32" s="93"/>
      <c r="S32" s="8"/>
      <c r="T32" s="38"/>
      <c r="X32" s="17"/>
      <c r="Y32" s="17"/>
      <c r="Z32" s="17"/>
      <c r="AA32" s="17"/>
    </row>
    <row r="33" spans="1:27">
      <c r="A33" s="91" t="s">
        <v>55</v>
      </c>
      <c r="B33" s="50">
        <v>8346.2000000000007</v>
      </c>
      <c r="C33" s="170">
        <v>11.4</v>
      </c>
      <c r="D33" s="170">
        <v>9.18</v>
      </c>
      <c r="E33" s="170">
        <v>9.2100000000000009</v>
      </c>
      <c r="F33" s="170">
        <v>7.34</v>
      </c>
      <c r="G33" s="42">
        <v>13.047035223835234</v>
      </c>
      <c r="H33" s="42">
        <v>13.022284995963973</v>
      </c>
      <c r="I33" s="42">
        <v>12.817266791827993</v>
      </c>
      <c r="J33" s="92">
        <v>2.632772498223416</v>
      </c>
      <c r="K33" s="222"/>
      <c r="L33" s="222"/>
      <c r="M33" s="93"/>
      <c r="N33" s="93"/>
      <c r="O33" s="93"/>
      <c r="P33" s="93"/>
      <c r="Q33" s="93"/>
      <c r="R33" s="93"/>
      <c r="S33" s="8"/>
      <c r="T33" s="38"/>
      <c r="X33" s="17"/>
      <c r="Y33" s="17"/>
      <c r="Z33" s="17"/>
      <c r="AA33" s="17"/>
    </row>
    <row r="34" spans="1:27" s="96" customFormat="1">
      <c r="A34" s="91" t="s">
        <v>56</v>
      </c>
      <c r="B34" s="50">
        <v>8360.9</v>
      </c>
      <c r="C34" s="170">
        <v>24.1</v>
      </c>
      <c r="D34" s="170">
        <v>21.6</v>
      </c>
      <c r="E34" s="170">
        <v>20.100000000000001</v>
      </c>
      <c r="F34" s="166">
        <v>18</v>
      </c>
      <c r="G34" s="42">
        <v>13.564474053127656</v>
      </c>
      <c r="H34" s="42">
        <v>13.527560000405161</v>
      </c>
      <c r="I34" s="42">
        <v>13.342164989245548</v>
      </c>
      <c r="J34" s="92">
        <v>2.6364212778687994</v>
      </c>
      <c r="K34" s="222"/>
      <c r="L34" s="222"/>
      <c r="M34" s="94"/>
      <c r="N34" s="94"/>
      <c r="O34" s="94"/>
      <c r="P34" s="94"/>
      <c r="Q34" s="94"/>
      <c r="R34" s="94"/>
      <c r="S34" s="23"/>
      <c r="T34" s="95"/>
    </row>
    <row r="35" spans="1:27">
      <c r="A35" s="91" t="s">
        <v>57</v>
      </c>
      <c r="B35" s="50">
        <v>8364.9</v>
      </c>
      <c r="C35" s="170">
        <v>10.3</v>
      </c>
      <c r="D35" s="170">
        <v>8.68</v>
      </c>
      <c r="E35" s="219">
        <v>8.1999999999999993</v>
      </c>
      <c r="F35" s="170">
        <v>6.89</v>
      </c>
      <c r="G35" s="42">
        <v>12.661838129113434</v>
      </c>
      <c r="H35" s="42">
        <v>12.637953485963996</v>
      </c>
      <c r="I35" s="42">
        <v>12.443853812099556</v>
      </c>
      <c r="J35" s="92">
        <v>2.6333010932963217</v>
      </c>
      <c r="K35" s="222"/>
      <c r="L35" s="222"/>
      <c r="M35" s="93"/>
      <c r="N35" s="93"/>
      <c r="O35" s="93"/>
      <c r="P35" s="93"/>
      <c r="Q35" s="93"/>
      <c r="R35" s="93"/>
      <c r="S35" s="8"/>
      <c r="T35" s="38"/>
      <c r="X35" s="17"/>
      <c r="Y35" s="17"/>
      <c r="Z35" s="17"/>
      <c r="AA35" s="17"/>
    </row>
    <row r="36" spans="1:27">
      <c r="A36" s="91" t="s">
        <v>58</v>
      </c>
      <c r="B36" s="50">
        <v>8368</v>
      </c>
      <c r="C36" s="170">
        <v>9.35</v>
      </c>
      <c r="D36" s="170">
        <v>7.58</v>
      </c>
      <c r="E36" s="170">
        <v>7.53</v>
      </c>
      <c r="F36" s="170">
        <v>6.05</v>
      </c>
      <c r="G36" s="42">
        <v>12.861715506816759</v>
      </c>
      <c r="H36" s="42">
        <v>12.840788367424203</v>
      </c>
      <c r="I36" s="42">
        <v>12.564379785043309</v>
      </c>
      <c r="J36" s="92">
        <v>2.6373710193588131</v>
      </c>
      <c r="K36" s="222"/>
      <c r="L36" s="222"/>
      <c r="M36" s="93"/>
      <c r="N36" s="93"/>
      <c r="O36" s="93"/>
      <c r="P36" s="93"/>
      <c r="Q36" s="93"/>
      <c r="R36" s="93"/>
      <c r="S36" s="8"/>
      <c r="T36" s="38"/>
      <c r="X36" s="17"/>
      <c r="Y36" s="17"/>
      <c r="Z36" s="17"/>
      <c r="AA36" s="17"/>
    </row>
    <row r="37" spans="1:27">
      <c r="A37" s="91" t="s">
        <v>57</v>
      </c>
      <c r="B37" s="50">
        <v>8372.7999999999993</v>
      </c>
      <c r="C37" s="219">
        <v>7.1</v>
      </c>
      <c r="D37" s="170">
        <v>5.73</v>
      </c>
      <c r="E37" s="170">
        <v>5.69</v>
      </c>
      <c r="F37" s="170">
        <v>4.57</v>
      </c>
      <c r="G37" s="42">
        <v>11.615761362718077</v>
      </c>
      <c r="H37" s="42">
        <v>11.577071245718344</v>
      </c>
      <c r="I37" s="42">
        <v>11.411452086579317</v>
      </c>
      <c r="J37" s="92">
        <v>2.6363363604548193</v>
      </c>
      <c r="K37" s="222"/>
      <c r="L37" s="222"/>
      <c r="M37" s="93"/>
      <c r="N37" s="93"/>
      <c r="O37" s="93"/>
      <c r="P37" s="93"/>
      <c r="Q37" s="93"/>
      <c r="R37" s="93"/>
      <c r="S37" s="8"/>
      <c r="T37" s="38"/>
      <c r="X37" s="17"/>
      <c r="Y37" s="17"/>
      <c r="Z37" s="17"/>
      <c r="AA37" s="17"/>
    </row>
    <row r="38" spans="1:27">
      <c r="A38" s="223" t="s">
        <v>59</v>
      </c>
      <c r="B38" s="224">
        <v>8376.2000000000007</v>
      </c>
      <c r="C38" s="170"/>
      <c r="D38" s="170"/>
      <c r="E38" s="200" t="s">
        <v>77</v>
      </c>
      <c r="F38" s="170"/>
      <c r="G38" s="42">
        <v>8.460125805859251</v>
      </c>
      <c r="H38" s="42"/>
      <c r="I38" s="42"/>
      <c r="J38" s="92">
        <v>2.6341610655845353</v>
      </c>
      <c r="K38" s="222"/>
      <c r="L38" s="222"/>
      <c r="M38" s="93"/>
      <c r="N38" s="93"/>
      <c r="O38" s="93"/>
      <c r="P38" s="93"/>
      <c r="Q38" s="93"/>
      <c r="R38" s="93"/>
      <c r="S38" s="8"/>
      <c r="T38" s="38"/>
      <c r="X38" s="17"/>
      <c r="Y38" s="17"/>
      <c r="Z38" s="17"/>
      <c r="AA38" s="17"/>
    </row>
    <row r="39" spans="1:27">
      <c r="A39" s="91" t="s">
        <v>60</v>
      </c>
      <c r="B39" s="50">
        <v>8378.4</v>
      </c>
      <c r="C39" s="170">
        <v>53.5</v>
      </c>
      <c r="D39" s="170">
        <v>33.9</v>
      </c>
      <c r="E39" s="166">
        <v>46</v>
      </c>
      <c r="F39" s="170">
        <v>28.4</v>
      </c>
      <c r="G39" s="42"/>
      <c r="H39" s="42">
        <v>13.254872158385814</v>
      </c>
      <c r="I39" s="42">
        <v>12.4269890708721</v>
      </c>
      <c r="J39" s="92">
        <v>2.620634519639669</v>
      </c>
      <c r="K39" s="222"/>
      <c r="L39" s="222"/>
      <c r="M39" s="93"/>
      <c r="N39" s="93"/>
      <c r="O39" s="93"/>
      <c r="P39" s="93"/>
      <c r="Q39" s="93"/>
      <c r="R39" s="93"/>
      <c r="S39" s="8"/>
      <c r="T39" s="38"/>
      <c r="X39" s="17"/>
      <c r="Y39" s="17"/>
      <c r="Z39" s="17"/>
      <c r="AA39" s="17"/>
    </row>
    <row r="40" spans="1:27">
      <c r="A40" s="91" t="s">
        <v>61</v>
      </c>
      <c r="B40" s="50">
        <v>8394.5</v>
      </c>
      <c r="C40" s="170">
        <v>37.700000000000003</v>
      </c>
      <c r="D40" s="170">
        <v>32.5</v>
      </c>
      <c r="E40" s="170">
        <v>32.200000000000003</v>
      </c>
      <c r="F40" s="170">
        <v>27.6</v>
      </c>
      <c r="G40" s="42">
        <v>13.479551747535368</v>
      </c>
      <c r="H40" s="42">
        <v>13.434547573135038</v>
      </c>
      <c r="I40" s="42">
        <v>13.236122279296259</v>
      </c>
      <c r="J40" s="92">
        <v>2.6299988881164849</v>
      </c>
      <c r="K40" s="222"/>
      <c r="L40" s="222"/>
      <c r="M40" s="93"/>
      <c r="N40" s="93"/>
      <c r="O40" s="93"/>
      <c r="P40" s="93"/>
      <c r="Q40" s="93"/>
      <c r="R40" s="93"/>
      <c r="S40" s="8"/>
      <c r="T40" s="38"/>
      <c r="X40" s="17"/>
      <c r="Y40" s="17"/>
      <c r="Z40" s="17"/>
      <c r="AA40" s="17"/>
    </row>
    <row r="41" spans="1:27">
      <c r="A41" s="91" t="s">
        <v>62</v>
      </c>
      <c r="B41" s="50">
        <v>8402.5</v>
      </c>
      <c r="C41" s="170">
        <v>8.8000000000000005E-3</v>
      </c>
      <c r="D41" s="220">
        <v>4.0000000000000001E-3</v>
      </c>
      <c r="E41" s="170">
        <v>3.0000000000000001E-3</v>
      </c>
      <c r="F41" s="170">
        <v>1.1000000000000001E-3</v>
      </c>
      <c r="G41" s="42">
        <v>1.8258408543119842</v>
      </c>
      <c r="H41" s="42">
        <v>1.8014894307257945</v>
      </c>
      <c r="I41" s="42">
        <v>1.6236279305752697</v>
      </c>
      <c r="J41" s="92">
        <v>2.6787444007100398</v>
      </c>
      <c r="K41" s="222"/>
      <c r="L41" s="222"/>
      <c r="M41" s="93"/>
      <c r="N41" s="93"/>
      <c r="O41" s="93"/>
      <c r="P41" s="93"/>
      <c r="Q41" s="93"/>
      <c r="R41" s="93"/>
      <c r="S41" s="8"/>
      <c r="T41" s="38"/>
      <c r="X41" s="17"/>
      <c r="Y41" s="17"/>
      <c r="Z41" s="17"/>
      <c r="AA41" s="17"/>
    </row>
    <row r="42" spans="1:27">
      <c r="A42" s="91" t="s">
        <v>63</v>
      </c>
      <c r="B42" s="50">
        <v>8409.2999999999993</v>
      </c>
      <c r="C42" s="170">
        <v>15.9</v>
      </c>
      <c r="D42" s="170">
        <v>12.8</v>
      </c>
      <c r="E42" s="170">
        <v>13.1</v>
      </c>
      <c r="F42" s="170">
        <v>10.5</v>
      </c>
      <c r="G42" s="42">
        <v>13.000819146191967</v>
      </c>
      <c r="H42" s="42">
        <v>12.967867739169057</v>
      </c>
      <c r="I42" s="42">
        <v>12.798847760116693</v>
      </c>
      <c r="J42" s="92">
        <v>2.6376717027150369</v>
      </c>
      <c r="K42" s="222"/>
      <c r="L42" s="222"/>
      <c r="M42" s="93"/>
      <c r="N42" s="93"/>
      <c r="O42" s="93"/>
      <c r="P42" s="93"/>
      <c r="Q42" s="93"/>
      <c r="R42" s="93"/>
      <c r="S42" s="8"/>
      <c r="T42" s="38"/>
      <c r="X42" s="17"/>
      <c r="Y42" s="17"/>
      <c r="Z42" s="17"/>
      <c r="AA42" s="17"/>
    </row>
    <row r="43" spans="1:27" s="96" customFormat="1">
      <c r="A43" s="91" t="s">
        <v>64</v>
      </c>
      <c r="B43" s="50">
        <v>8410.5</v>
      </c>
      <c r="C43" s="166">
        <v>15</v>
      </c>
      <c r="D43" s="170">
        <v>11.9</v>
      </c>
      <c r="E43" s="170">
        <v>12.3</v>
      </c>
      <c r="F43" s="170">
        <v>9.64</v>
      </c>
      <c r="G43" s="42">
        <v>11.497105329861743</v>
      </c>
      <c r="H43" s="42">
        <v>11.494488605636725</v>
      </c>
      <c r="I43" s="42">
        <v>11.297107120782661</v>
      </c>
      <c r="J43" s="92">
        <v>2.6288512378399154</v>
      </c>
      <c r="K43" s="222"/>
      <c r="L43" s="222"/>
      <c r="M43" s="94"/>
      <c r="N43" s="94"/>
      <c r="O43" s="94"/>
      <c r="P43" s="94"/>
      <c r="Q43" s="94"/>
      <c r="R43" s="94"/>
      <c r="S43" s="23"/>
      <c r="T43" s="95"/>
    </row>
    <row r="44" spans="1:27">
      <c r="A44" s="91" t="s">
        <v>65</v>
      </c>
      <c r="B44" s="50">
        <v>8414.6</v>
      </c>
      <c r="C44" s="170">
        <v>109</v>
      </c>
      <c r="D44" s="170">
        <v>97.3</v>
      </c>
      <c r="E44" s="170">
        <v>97.1</v>
      </c>
      <c r="F44" s="170">
        <v>86.5</v>
      </c>
      <c r="G44" s="42">
        <v>13.961903258411537</v>
      </c>
      <c r="H44" s="42">
        <v>13.948055402240717</v>
      </c>
      <c r="I44" s="42">
        <v>13.676634645791893</v>
      </c>
      <c r="J44" s="92">
        <v>2.630366817208373</v>
      </c>
      <c r="K44" s="222"/>
      <c r="L44" s="222"/>
      <c r="M44" s="93"/>
      <c r="N44" s="93"/>
      <c r="O44" s="93"/>
      <c r="P44" s="93"/>
      <c r="Q44" s="93"/>
      <c r="R44" s="93"/>
      <c r="S44" s="8"/>
      <c r="T44" s="38"/>
      <c r="X44" s="17"/>
      <c r="Y44" s="17"/>
      <c r="Z44" s="17"/>
      <c r="AA44" s="17"/>
    </row>
    <row r="45" spans="1:27">
      <c r="A45" s="91" t="s">
        <v>66</v>
      </c>
      <c r="B45" s="50">
        <v>8445.7000000000007</v>
      </c>
      <c r="C45" s="170"/>
      <c r="D45" s="170"/>
      <c r="E45" s="200" t="s">
        <v>77</v>
      </c>
      <c r="F45" s="170"/>
      <c r="G45" s="42">
        <v>8.3350434797094373</v>
      </c>
      <c r="H45" s="42"/>
      <c r="I45" s="42"/>
      <c r="J45" s="92">
        <v>2.6348116531972918</v>
      </c>
      <c r="K45" s="222"/>
      <c r="L45" s="222"/>
      <c r="M45" s="93"/>
      <c r="N45" s="93"/>
      <c r="O45" s="93"/>
      <c r="P45" s="93"/>
      <c r="Q45" s="93"/>
      <c r="R45" s="93"/>
      <c r="S45" s="8"/>
      <c r="T45" s="38"/>
      <c r="X45" s="17"/>
      <c r="Y45" s="17"/>
      <c r="Z45" s="17"/>
      <c r="AA45" s="17"/>
    </row>
    <row r="46" spans="1:27">
      <c r="A46" s="91" t="s">
        <v>67</v>
      </c>
      <c r="B46" s="50">
        <v>8451.4</v>
      </c>
      <c r="C46" s="170">
        <v>3.61</v>
      </c>
      <c r="D46" s="219">
        <v>2.1</v>
      </c>
      <c r="E46" s="170">
        <v>2.67</v>
      </c>
      <c r="F46" s="170">
        <v>1.52</v>
      </c>
      <c r="G46" s="42">
        <v>10.910165379349692</v>
      </c>
      <c r="H46" s="42">
        <v>10.865271434880114</v>
      </c>
      <c r="I46" s="42">
        <v>10.684507832336426</v>
      </c>
      <c r="J46" s="92">
        <v>2.6220775070686</v>
      </c>
      <c r="K46" s="222"/>
      <c r="L46" s="222"/>
      <c r="M46" s="93"/>
      <c r="N46" s="93"/>
      <c r="O46" s="93"/>
      <c r="P46" s="93"/>
      <c r="Q46" s="93"/>
      <c r="R46" s="93"/>
      <c r="S46" s="8"/>
      <c r="T46" s="38"/>
      <c r="X46" s="17"/>
      <c r="Y46" s="17"/>
      <c r="Z46" s="17"/>
      <c r="AA46" s="17"/>
    </row>
    <row r="47" spans="1:27">
      <c r="A47" s="91" t="s">
        <v>68</v>
      </c>
      <c r="B47" s="50">
        <v>8458.2000000000007</v>
      </c>
      <c r="C47" s="170">
        <v>0.378</v>
      </c>
      <c r="D47" s="170">
        <v>0.153</v>
      </c>
      <c r="E47" s="170">
        <v>0.26300000000000001</v>
      </c>
      <c r="F47" s="170">
        <v>9.4E-2</v>
      </c>
      <c r="G47" s="42">
        <v>6.151566764561017</v>
      </c>
      <c r="H47" s="42">
        <v>6.1323557966987119</v>
      </c>
      <c r="I47" s="42">
        <v>5.9067465584879457</v>
      </c>
      <c r="J47" s="92">
        <v>2.6477157734666625</v>
      </c>
      <c r="K47" s="222"/>
      <c r="L47" s="222"/>
      <c r="M47" s="93"/>
      <c r="N47" s="93"/>
      <c r="O47" s="93"/>
      <c r="P47" s="93"/>
      <c r="Q47" s="93"/>
      <c r="R47" s="93"/>
      <c r="S47" s="8"/>
      <c r="T47" s="38"/>
      <c r="X47" s="17"/>
      <c r="Y47" s="17"/>
      <c r="Z47" s="17"/>
      <c r="AA47" s="17"/>
    </row>
    <row r="48" spans="1:27">
      <c r="A48" s="91" t="s">
        <v>69</v>
      </c>
      <c r="B48" s="50">
        <v>8459.6</v>
      </c>
      <c r="C48" s="170">
        <v>0.29199999999999998</v>
      </c>
      <c r="D48" s="170">
        <v>3.3000000000000002E-2</v>
      </c>
      <c r="E48" s="170">
        <v>0.19700000000000001</v>
      </c>
      <c r="F48" s="170">
        <v>1.6E-2</v>
      </c>
      <c r="G48" s="42">
        <v>5.0055305264640406</v>
      </c>
      <c r="H48" s="42">
        <v>4.9654620099939475</v>
      </c>
      <c r="I48" s="42">
        <v>4.7720611749218902</v>
      </c>
      <c r="J48" s="92">
        <v>2.6669858128176993</v>
      </c>
      <c r="K48" s="222"/>
      <c r="L48" s="222"/>
      <c r="M48" s="93"/>
      <c r="N48" s="93"/>
      <c r="O48" s="93"/>
      <c r="P48" s="93"/>
      <c r="Q48" s="93"/>
      <c r="R48" s="93"/>
      <c r="S48" s="8"/>
      <c r="T48" s="38"/>
      <c r="X48" s="17"/>
      <c r="Y48" s="17"/>
      <c r="Z48" s="17"/>
      <c r="AA48" s="17"/>
    </row>
    <row r="49" spans="1:27">
      <c r="A49" s="91" t="s">
        <v>56</v>
      </c>
      <c r="B49" s="50">
        <v>8481.5</v>
      </c>
      <c r="C49" s="170">
        <v>0.253</v>
      </c>
      <c r="D49" s="170">
        <v>0.124</v>
      </c>
      <c r="E49" s="170">
        <v>0.16700000000000001</v>
      </c>
      <c r="F49" s="170">
        <v>7.4999999999999997E-2</v>
      </c>
      <c r="G49" s="42">
        <v>9.1634633800301746</v>
      </c>
      <c r="H49" s="42">
        <v>9.1430150408794564</v>
      </c>
      <c r="I49" s="42">
        <v>8.8802065888039987</v>
      </c>
      <c r="J49" s="92">
        <v>2.6506270400268854</v>
      </c>
      <c r="K49" s="222"/>
      <c r="L49" s="222"/>
      <c r="M49" s="93"/>
      <c r="N49" s="93"/>
      <c r="O49" s="93"/>
      <c r="P49" s="93"/>
      <c r="Q49" s="93"/>
      <c r="R49" s="93"/>
      <c r="S49" s="8"/>
      <c r="T49" s="38"/>
      <c r="X49" s="17"/>
      <c r="Y49" s="17"/>
      <c r="Z49" s="17"/>
      <c r="AA49" s="17"/>
    </row>
    <row r="50" spans="1:27">
      <c r="A50" s="91" t="s">
        <v>70</v>
      </c>
      <c r="B50" s="50">
        <v>8489.5</v>
      </c>
      <c r="C50" s="170">
        <v>0.66300000000000003</v>
      </c>
      <c r="D50" s="170">
        <v>0.19500000000000001</v>
      </c>
      <c r="E50" s="170">
        <v>0.497</v>
      </c>
      <c r="F50" s="170">
        <v>0.125</v>
      </c>
      <c r="G50" s="42">
        <v>6.6977354615516616</v>
      </c>
      <c r="H50" s="42">
        <v>6.6741826597452869</v>
      </c>
      <c r="I50" s="42">
        <v>6.4828575294333692</v>
      </c>
      <c r="J50" s="92">
        <v>2.6944469579242636</v>
      </c>
      <c r="K50" s="222"/>
      <c r="L50" s="222"/>
      <c r="M50" s="93"/>
      <c r="N50" s="93"/>
      <c r="O50" s="93"/>
      <c r="P50" s="93"/>
      <c r="Q50" s="93"/>
      <c r="R50" s="93"/>
      <c r="S50" s="8"/>
      <c r="T50" s="38"/>
      <c r="X50" s="17"/>
      <c r="Y50" s="17"/>
      <c r="Z50" s="17"/>
      <c r="AA50" s="17"/>
    </row>
    <row r="51" spans="1:27">
      <c r="A51" s="91" t="s">
        <v>71</v>
      </c>
      <c r="B51" s="50">
        <v>8489.5</v>
      </c>
      <c r="C51" s="170">
        <v>0.14799999999999999</v>
      </c>
      <c r="D51" s="170">
        <v>5.5E-2</v>
      </c>
      <c r="E51" s="170">
        <v>9.0999999999999998E-2</v>
      </c>
      <c r="F51" s="170">
        <v>2.9000000000000001E-2</v>
      </c>
      <c r="G51" s="42">
        <v>7.1591717818853828</v>
      </c>
      <c r="H51" s="42">
        <v>7.1299316150765737</v>
      </c>
      <c r="I51" s="42">
        <v>6.9107102044719131</v>
      </c>
      <c r="J51" s="92">
        <v>2.6809613457020043</v>
      </c>
      <c r="K51" s="222"/>
      <c r="L51" s="222"/>
      <c r="M51" s="93"/>
      <c r="N51" s="93"/>
      <c r="O51" s="93"/>
      <c r="P51" s="93"/>
      <c r="Q51" s="93"/>
      <c r="R51" s="93"/>
      <c r="S51" s="8"/>
      <c r="T51" s="38"/>
      <c r="X51" s="17"/>
      <c r="Y51" s="17"/>
      <c r="Z51" s="17"/>
      <c r="AA51" s="17"/>
    </row>
    <row r="52" spans="1:27">
      <c r="A52" s="91" t="s">
        <v>72</v>
      </c>
      <c r="B52" s="50">
        <v>8490.5</v>
      </c>
      <c r="C52" s="170">
        <v>0.16300000000000001</v>
      </c>
      <c r="D52" s="170">
        <v>7.8E-2</v>
      </c>
      <c r="E52" s="170">
        <v>0.10199999999999999</v>
      </c>
      <c r="F52" s="170">
        <v>4.3999999999999997E-2</v>
      </c>
      <c r="G52" s="42">
        <v>8.9849272857346367</v>
      </c>
      <c r="H52" s="42">
        <v>8.9546379406066752</v>
      </c>
      <c r="I52" s="42">
        <v>8.7877853526214409</v>
      </c>
      <c r="J52" s="92">
        <v>2.6464423369573491</v>
      </c>
      <c r="K52" s="222"/>
      <c r="L52" s="222"/>
      <c r="M52" s="93"/>
      <c r="N52" s="93"/>
      <c r="O52" s="93"/>
      <c r="P52" s="93"/>
      <c r="Q52" s="93"/>
      <c r="R52" s="93"/>
      <c r="S52" s="8"/>
      <c r="T52" s="38"/>
      <c r="X52" s="17"/>
      <c r="Y52" s="17"/>
      <c r="Z52" s="17"/>
      <c r="AA52" s="17"/>
    </row>
    <row r="53" spans="1:27">
      <c r="A53" s="91" t="s">
        <v>73</v>
      </c>
      <c r="B53" s="50">
        <v>8632.2999999999993</v>
      </c>
      <c r="C53" s="170">
        <v>1.0999999999999999E-2</v>
      </c>
      <c r="D53" s="170">
        <v>4.5999999999999999E-3</v>
      </c>
      <c r="E53" s="170">
        <v>4.1999999999999997E-3</v>
      </c>
      <c r="F53" s="170">
        <v>1.4E-3</v>
      </c>
      <c r="G53" s="42">
        <v>3.9618475514880944</v>
      </c>
      <c r="H53" s="42">
        <v>3.9226816647818268</v>
      </c>
      <c r="I53" s="42">
        <v>3.6774478067658678</v>
      </c>
      <c r="J53" s="92">
        <v>2.6864433092480988</v>
      </c>
      <c r="K53" s="222"/>
      <c r="L53" s="222"/>
      <c r="M53" s="93"/>
      <c r="N53" s="93"/>
      <c r="O53" s="93"/>
      <c r="P53" s="93"/>
      <c r="Q53" s="93"/>
      <c r="R53" s="93"/>
      <c r="S53" s="8"/>
      <c r="T53" s="38"/>
      <c r="X53" s="17"/>
      <c r="Y53" s="17"/>
      <c r="Z53" s="17"/>
      <c r="AA53" s="17"/>
    </row>
    <row r="54" spans="1:27">
      <c r="A54" s="91" t="s">
        <v>74</v>
      </c>
      <c r="B54" s="50">
        <v>8634.5</v>
      </c>
      <c r="C54" s="170">
        <v>5.1000000000000004E-3</v>
      </c>
      <c r="D54" s="170">
        <v>1.1999999999999999E-3</v>
      </c>
      <c r="E54" s="170">
        <v>1.5E-3</v>
      </c>
      <c r="F54" s="170">
        <v>2.0000000000000001E-4</v>
      </c>
      <c r="G54" s="42">
        <v>3.2091489957869088</v>
      </c>
      <c r="H54" s="42">
        <v>3.1885650338157134</v>
      </c>
      <c r="I54" s="42">
        <v>2.9715039750368901</v>
      </c>
      <c r="J54" s="92">
        <v>2.6792273549611378</v>
      </c>
      <c r="K54" s="222"/>
      <c r="L54" s="222"/>
      <c r="M54" s="93"/>
      <c r="N54" s="93"/>
      <c r="O54" s="93"/>
      <c r="P54" s="93"/>
      <c r="Q54" s="93"/>
      <c r="R54" s="93"/>
      <c r="S54" s="8"/>
      <c r="T54" s="38"/>
      <c r="X54" s="17"/>
      <c r="Y54" s="17"/>
      <c r="Z54" s="17"/>
      <c r="AA54" s="17"/>
    </row>
    <row r="55" spans="1:27">
      <c r="A55" s="90"/>
      <c r="B55" s="77"/>
      <c r="C55" s="170"/>
      <c r="D55" s="170"/>
      <c r="E55" s="170"/>
      <c r="F55" s="170"/>
      <c r="K55" s="26"/>
      <c r="N55" s="42"/>
      <c r="O55" s="17"/>
      <c r="P55" s="17"/>
      <c r="R55" s="8"/>
      <c r="S55" s="8"/>
      <c r="T55" s="8"/>
      <c r="U55" s="38"/>
      <c r="X55" s="17"/>
      <c r="Y55" s="17"/>
      <c r="Z55" s="17"/>
      <c r="AA55" s="17"/>
    </row>
    <row r="56" spans="1:27">
      <c r="B56" s="97" t="s">
        <v>15</v>
      </c>
      <c r="C56" s="170">
        <f t="shared" ref="C56:I56" si="0">ROUND(AVERAGE(C17:C54),1)</f>
        <v>30.4</v>
      </c>
      <c r="D56" s="170">
        <f t="shared" si="0"/>
        <v>21.6</v>
      </c>
      <c r="E56" s="170">
        <f t="shared" si="0"/>
        <v>27.2</v>
      </c>
      <c r="F56" s="170">
        <f t="shared" si="0"/>
        <v>19.100000000000001</v>
      </c>
      <c r="G56" s="42">
        <f t="shared" si="0"/>
        <v>9.6999999999999993</v>
      </c>
      <c r="H56" s="42">
        <f t="shared" si="0"/>
        <v>10.8</v>
      </c>
      <c r="I56" s="42">
        <f t="shared" si="0"/>
        <v>10.5</v>
      </c>
      <c r="J56" s="92">
        <f>ROUND(AVERAGE(J17:J54),2)</f>
        <v>2.65</v>
      </c>
      <c r="K56" s="26"/>
      <c r="L56" s="92"/>
      <c r="M56" s="92"/>
      <c r="N56" s="42"/>
      <c r="O56" s="17"/>
      <c r="P56" s="17"/>
      <c r="R56" s="8"/>
      <c r="S56" s="8"/>
      <c r="T56" s="8"/>
      <c r="U56" s="38"/>
      <c r="X56" s="17"/>
      <c r="Y56" s="17"/>
      <c r="Z56" s="17"/>
      <c r="AA56" s="17"/>
    </row>
    <row r="57" spans="1:27">
      <c r="S57" s="42"/>
      <c r="V57" s="8"/>
      <c r="W57" s="8"/>
      <c r="Y57" s="38"/>
      <c r="Z57" s="17"/>
      <c r="AA57" s="17"/>
    </row>
    <row r="58" spans="1:27">
      <c r="A58" s="98" t="s">
        <v>27</v>
      </c>
      <c r="S58" s="42"/>
      <c r="V58" s="8"/>
      <c r="W58" s="8"/>
      <c r="Y58" s="38"/>
      <c r="Z58" s="17"/>
      <c r="AA58" s="17"/>
    </row>
    <row r="59" spans="1:27">
      <c r="S59" s="42"/>
      <c r="V59" s="8"/>
      <c r="W59" s="8"/>
      <c r="Y59" s="38"/>
      <c r="Z59" s="17"/>
      <c r="AA59" s="17"/>
    </row>
    <row r="60" spans="1:27">
      <c r="S60" s="42"/>
      <c r="V60" s="8"/>
      <c r="W60" s="8"/>
      <c r="Y60" s="38"/>
      <c r="Z60" s="17"/>
      <c r="AA60" s="17"/>
    </row>
    <row r="61" spans="1:27">
      <c r="S61" s="42"/>
      <c r="V61" s="8"/>
      <c r="W61" s="8"/>
      <c r="Y61" s="38"/>
      <c r="Z61" s="17"/>
      <c r="AA61" s="17"/>
    </row>
    <row r="62" spans="1:27">
      <c r="S62" s="42"/>
      <c r="V62" s="8"/>
      <c r="W62" s="8"/>
      <c r="Y62" s="38"/>
      <c r="Z62" s="17"/>
      <c r="AA62" s="17"/>
    </row>
    <row r="63" spans="1:27">
      <c r="S63" s="42"/>
      <c r="V63" s="8"/>
      <c r="W63" s="8"/>
      <c r="Y63" s="38"/>
      <c r="Z63" s="17"/>
      <c r="AA63" s="17"/>
    </row>
    <row r="64" spans="1:27">
      <c r="S64" s="42"/>
      <c r="V64" s="8"/>
      <c r="W64" s="8"/>
      <c r="Y64" s="38"/>
      <c r="Z64" s="17"/>
      <c r="AA64" s="17"/>
    </row>
    <row r="65" spans="19:27">
      <c r="S65" s="42"/>
      <c r="V65" s="8"/>
      <c r="W65" s="8"/>
      <c r="Y65" s="38"/>
      <c r="Z65" s="17"/>
      <c r="AA65" s="17"/>
    </row>
    <row r="66" spans="19:27">
      <c r="S66" s="42"/>
      <c r="V66" s="8"/>
      <c r="W66" s="8"/>
      <c r="Y66" s="38"/>
      <c r="Z66" s="17"/>
      <c r="AA66" s="17"/>
    </row>
    <row r="67" spans="19:27">
      <c r="S67" s="42"/>
      <c r="V67" s="8"/>
      <c r="W67" s="8"/>
      <c r="Y67" s="38"/>
      <c r="Z67" s="17"/>
      <c r="AA67" s="17"/>
    </row>
    <row r="68" spans="19:27">
      <c r="S68" s="42"/>
      <c r="V68" s="8"/>
      <c r="W68" s="8"/>
      <c r="Y68" s="38"/>
      <c r="Z68" s="17"/>
      <c r="AA68" s="17"/>
    </row>
    <row r="69" spans="19:27">
      <c r="V69" s="8"/>
      <c r="W69" s="8"/>
      <c r="Y69" s="38"/>
      <c r="Z69" s="17"/>
      <c r="AA69" s="17"/>
    </row>
    <row r="70" spans="19:27">
      <c r="V70" s="8"/>
      <c r="W70" s="8"/>
      <c r="Y70" s="38"/>
      <c r="Z70" s="17"/>
      <c r="AA70" s="17"/>
    </row>
    <row r="71" spans="19:27">
      <c r="V71" s="8"/>
      <c r="W71" s="8"/>
      <c r="Y71" s="38"/>
      <c r="Z71" s="17"/>
      <c r="AA71" s="17"/>
    </row>
    <row r="72" spans="19:27">
      <c r="V72" s="8"/>
      <c r="W72" s="8"/>
      <c r="Y72" s="38"/>
      <c r="Z72" s="17"/>
      <c r="AA72" s="17"/>
    </row>
    <row r="73" spans="19:27">
      <c r="V73" s="8"/>
      <c r="W73" s="8"/>
      <c r="Y73" s="38"/>
      <c r="Z73" s="17"/>
      <c r="AA73" s="17"/>
    </row>
    <row r="74" spans="19:27">
      <c r="V74" s="8"/>
      <c r="W74" s="8"/>
      <c r="Y74" s="38"/>
      <c r="Z74" s="17"/>
      <c r="AA74" s="17"/>
    </row>
    <row r="75" spans="19:27">
      <c r="V75" s="8"/>
      <c r="W75" s="8"/>
      <c r="Y75" s="38"/>
      <c r="Z75" s="17"/>
      <c r="AA75" s="17"/>
    </row>
    <row r="76" spans="19:27">
      <c r="V76" s="8"/>
      <c r="W76" s="8"/>
      <c r="Y76" s="38"/>
      <c r="Z76" s="17"/>
      <c r="AA76" s="17"/>
    </row>
    <row r="77" spans="19:27">
      <c r="V77" s="8"/>
      <c r="W77" s="8"/>
      <c r="Y77" s="38"/>
      <c r="Z77" s="17"/>
      <c r="AA77" s="17"/>
    </row>
    <row r="78" spans="19:27">
      <c r="V78" s="8"/>
      <c r="W78" s="8"/>
      <c r="Y78" s="38"/>
      <c r="Z78" s="17"/>
      <c r="AA78" s="17"/>
    </row>
    <row r="79" spans="19:27">
      <c r="V79" s="8"/>
      <c r="W79" s="8"/>
      <c r="Y79" s="38"/>
      <c r="Z79" s="17"/>
      <c r="AA79" s="17"/>
    </row>
    <row r="80" spans="19:27">
      <c r="V80" s="8"/>
      <c r="W80" s="8"/>
      <c r="Y80" s="38"/>
      <c r="Z80" s="17"/>
      <c r="AA80" s="17"/>
    </row>
    <row r="81" spans="22:27">
      <c r="V81" s="8"/>
      <c r="W81" s="8"/>
      <c r="Y81" s="38"/>
      <c r="Z81" s="17"/>
      <c r="AA81" s="17"/>
    </row>
    <row r="82" spans="22:27">
      <c r="V82" s="8"/>
      <c r="W82" s="8"/>
      <c r="Y82" s="38"/>
      <c r="Z82" s="17"/>
      <c r="AA82" s="17"/>
    </row>
    <row r="83" spans="22:27">
      <c r="V83" s="8"/>
      <c r="W83" s="8"/>
      <c r="Y83" s="38"/>
      <c r="Z83" s="17"/>
      <c r="AA83" s="17"/>
    </row>
    <row r="84" spans="22:27">
      <c r="V84" s="8"/>
      <c r="W84" s="8"/>
      <c r="Y84" s="38"/>
      <c r="Z84" s="17"/>
      <c r="AA84" s="17"/>
    </row>
    <row r="85" spans="22:27">
      <c r="V85" s="8"/>
      <c r="W85" s="8"/>
      <c r="Y85" s="38"/>
      <c r="Z85" s="17"/>
      <c r="AA85" s="17"/>
    </row>
    <row r="86" spans="22:27">
      <c r="V86" s="8"/>
      <c r="W86" s="8"/>
      <c r="Y86" s="38"/>
      <c r="Z86" s="17"/>
      <c r="AA86" s="17"/>
    </row>
    <row r="87" spans="22:27">
      <c r="V87" s="8"/>
      <c r="W87" s="8"/>
      <c r="Y87" s="38"/>
      <c r="Z87" s="17"/>
      <c r="AA87" s="17"/>
    </row>
    <row r="88" spans="22:27">
      <c r="V88" s="8"/>
      <c r="W88" s="8"/>
      <c r="Y88" s="38"/>
      <c r="Z88" s="17"/>
      <c r="AA88" s="17"/>
    </row>
    <row r="89" spans="22:27">
      <c r="V89" s="8"/>
      <c r="W89" s="8"/>
      <c r="Y89" s="38"/>
      <c r="Z89" s="17"/>
      <c r="AA89" s="17"/>
    </row>
    <row r="90" spans="22:27">
      <c r="V90" s="8"/>
      <c r="W90" s="8"/>
      <c r="Y90" s="38"/>
      <c r="Z90" s="17"/>
      <c r="AA90" s="17"/>
    </row>
    <row r="91" spans="22:27">
      <c r="V91" s="8"/>
      <c r="W91" s="8"/>
      <c r="Y91" s="38"/>
      <c r="Z91" s="17"/>
      <c r="AA91" s="17"/>
    </row>
    <row r="92" spans="22:27">
      <c r="V92" s="8"/>
      <c r="W92" s="8"/>
      <c r="Y92" s="38"/>
      <c r="Z92" s="17"/>
      <c r="AA92" s="17"/>
    </row>
    <row r="93" spans="22:27">
      <c r="V93" s="8"/>
      <c r="W93" s="8"/>
      <c r="Y93" s="38"/>
      <c r="Z93" s="17"/>
      <c r="AA93" s="17"/>
    </row>
    <row r="94" spans="22:27">
      <c r="V94" s="8"/>
      <c r="W94" s="8"/>
      <c r="Y94" s="38"/>
      <c r="Z94" s="17"/>
      <c r="AA94" s="17"/>
    </row>
    <row r="95" spans="22:27">
      <c r="V95" s="8"/>
      <c r="W95" s="8"/>
      <c r="Y95" s="38"/>
      <c r="Z95" s="17"/>
      <c r="AA95" s="17"/>
    </row>
    <row r="96" spans="22:27">
      <c r="V96" s="8"/>
      <c r="W96" s="8"/>
      <c r="Y96" s="38"/>
      <c r="Z96" s="17"/>
      <c r="AA96" s="17"/>
    </row>
    <row r="97" spans="22:27">
      <c r="V97" s="8"/>
      <c r="W97" s="8"/>
      <c r="Y97" s="38"/>
      <c r="Z97" s="17"/>
      <c r="AA97" s="17"/>
    </row>
    <row r="98" spans="22:27">
      <c r="V98" s="8"/>
      <c r="W98" s="8"/>
      <c r="Y98" s="38"/>
      <c r="Z98" s="17"/>
      <c r="AA98" s="17"/>
    </row>
    <row r="99" spans="22:27">
      <c r="V99" s="8"/>
      <c r="W99" s="8"/>
      <c r="Y99" s="38"/>
      <c r="Z99" s="17"/>
      <c r="AA99" s="17"/>
    </row>
    <row r="100" spans="22:27">
      <c r="V100" s="8"/>
      <c r="W100" s="8"/>
      <c r="Y100" s="38"/>
      <c r="Z100" s="17"/>
      <c r="AA100" s="17"/>
    </row>
    <row r="101" spans="22:27">
      <c r="V101" s="8"/>
      <c r="W101" s="8"/>
      <c r="Y101" s="38"/>
      <c r="Z101" s="17"/>
      <c r="AA101" s="17"/>
    </row>
    <row r="102" spans="22:27">
      <c r="V102" s="8"/>
      <c r="W102" s="8"/>
      <c r="Y102" s="38"/>
      <c r="Z102" s="17"/>
      <c r="AA102" s="17"/>
    </row>
    <row r="103" spans="22:27">
      <c r="V103" s="8"/>
      <c r="W103" s="8"/>
      <c r="Y103" s="38"/>
      <c r="Z103" s="17"/>
      <c r="AA103" s="17"/>
    </row>
    <row r="104" spans="22:27">
      <c r="V104" s="8"/>
      <c r="W104" s="8"/>
      <c r="Y104" s="38"/>
      <c r="Z104" s="17"/>
      <c r="AA104" s="17"/>
    </row>
    <row r="105" spans="22:27">
      <c r="V105" s="8"/>
      <c r="W105" s="8"/>
      <c r="Y105" s="38"/>
      <c r="Z105" s="17"/>
      <c r="AA105" s="17"/>
    </row>
    <row r="106" spans="22:27">
      <c r="V106" s="8"/>
      <c r="W106" s="8"/>
      <c r="Y106" s="38"/>
      <c r="Z106" s="17"/>
      <c r="AA106" s="17"/>
    </row>
    <row r="107" spans="22:27">
      <c r="V107" s="8"/>
      <c r="W107" s="8"/>
      <c r="Y107" s="38"/>
      <c r="Z107" s="17"/>
      <c r="AA107" s="17"/>
    </row>
    <row r="108" spans="22:27">
      <c r="V108" s="8"/>
      <c r="W108" s="8"/>
      <c r="Y108" s="38"/>
      <c r="Z108" s="17"/>
      <c r="AA108" s="17"/>
    </row>
    <row r="109" spans="22:27">
      <c r="V109" s="8"/>
      <c r="W109" s="8"/>
      <c r="Y109" s="38"/>
      <c r="Z109" s="17"/>
      <c r="AA109" s="17"/>
    </row>
    <row r="110" spans="22:27">
      <c r="V110" s="8"/>
      <c r="W110" s="8"/>
      <c r="Y110" s="38"/>
      <c r="Z110" s="17"/>
      <c r="AA110" s="17"/>
    </row>
    <row r="111" spans="22:27">
      <c r="V111" s="8"/>
      <c r="W111" s="8"/>
      <c r="Y111" s="38"/>
      <c r="Z111" s="17"/>
      <c r="AA111" s="17"/>
    </row>
    <row r="112" spans="22:27">
      <c r="V112" s="8"/>
      <c r="W112" s="8"/>
      <c r="Y112" s="38"/>
      <c r="Z112" s="17"/>
      <c r="AA112" s="17"/>
    </row>
    <row r="113" spans="22:27">
      <c r="V113" s="8"/>
      <c r="W113" s="8"/>
      <c r="Y113" s="38"/>
      <c r="Z113" s="17"/>
      <c r="AA113" s="17"/>
    </row>
    <row r="114" spans="22:27">
      <c r="V114" s="8"/>
      <c r="W114" s="8"/>
      <c r="Y114" s="38"/>
      <c r="Z114" s="17"/>
      <c r="AA114" s="17"/>
    </row>
    <row r="115" spans="22:27">
      <c r="V115" s="8"/>
      <c r="W115" s="8"/>
      <c r="Y115" s="38"/>
      <c r="Z115" s="17"/>
      <c r="AA115" s="17"/>
    </row>
    <row r="116" spans="22:27">
      <c r="V116" s="8"/>
      <c r="W116" s="8"/>
      <c r="Y116" s="38"/>
      <c r="Z116" s="17"/>
      <c r="AA116" s="17"/>
    </row>
    <row r="117" spans="22:27">
      <c r="V117" s="8"/>
      <c r="W117" s="8"/>
      <c r="Y117" s="38"/>
      <c r="Z117" s="17"/>
      <c r="AA117" s="17"/>
    </row>
    <row r="118" spans="22:27">
      <c r="V118" s="8"/>
      <c r="W118" s="8"/>
      <c r="Y118" s="38"/>
      <c r="Z118" s="17"/>
      <c r="AA118" s="17"/>
    </row>
    <row r="119" spans="22:27">
      <c r="V119" s="8"/>
      <c r="W119" s="8"/>
      <c r="Y119" s="38"/>
      <c r="Z119" s="17"/>
      <c r="AA119" s="17"/>
    </row>
    <row r="120" spans="22:27">
      <c r="V120" s="8"/>
      <c r="W120" s="8"/>
      <c r="Y120" s="38"/>
      <c r="Z120" s="17"/>
      <c r="AA120" s="17"/>
    </row>
    <row r="121" spans="22:27">
      <c r="V121" s="8"/>
      <c r="W121" s="8"/>
      <c r="Y121" s="38"/>
      <c r="Z121" s="17"/>
      <c r="AA121" s="17"/>
    </row>
    <row r="122" spans="22:27">
      <c r="V122" s="8"/>
      <c r="W122" s="8"/>
      <c r="Y122" s="38"/>
      <c r="Z122" s="17"/>
      <c r="AA122" s="17"/>
    </row>
    <row r="123" spans="22:27">
      <c r="V123" s="8"/>
      <c r="W123" s="8"/>
      <c r="Y123" s="38"/>
      <c r="Z123" s="17"/>
      <c r="AA123" s="17"/>
    </row>
    <row r="124" spans="22:27">
      <c r="V124" s="8"/>
      <c r="W124" s="8"/>
      <c r="Y124" s="38"/>
      <c r="Z124" s="17"/>
      <c r="AA124" s="17"/>
    </row>
    <row r="125" spans="22:27">
      <c r="V125" s="8"/>
      <c r="W125" s="8"/>
      <c r="Y125" s="38"/>
      <c r="Z125" s="17"/>
      <c r="AA125" s="17"/>
    </row>
    <row r="126" spans="22:27">
      <c r="V126" s="8"/>
      <c r="W126" s="8"/>
      <c r="Y126" s="38"/>
      <c r="Z126" s="17"/>
      <c r="AA126" s="17"/>
    </row>
    <row r="127" spans="22:27">
      <c r="V127" s="8"/>
      <c r="W127" s="8"/>
      <c r="Y127" s="38"/>
      <c r="Z127" s="17"/>
      <c r="AA127" s="17"/>
    </row>
    <row r="128" spans="22:27">
      <c r="V128" s="8"/>
      <c r="W128" s="8"/>
      <c r="Y128" s="38"/>
      <c r="Z128" s="17"/>
      <c r="AA128" s="17"/>
    </row>
    <row r="129" spans="22:27">
      <c r="V129" s="8"/>
      <c r="W129" s="8"/>
      <c r="Y129" s="38"/>
      <c r="Z129" s="17"/>
      <c r="AA129" s="17"/>
    </row>
    <row r="130" spans="22:27">
      <c r="V130" s="8"/>
      <c r="W130" s="8"/>
      <c r="Y130" s="38"/>
      <c r="Z130" s="17"/>
      <c r="AA130" s="17"/>
    </row>
    <row r="131" spans="22:27">
      <c r="V131" s="8"/>
      <c r="W131" s="8"/>
      <c r="Y131" s="38"/>
      <c r="Z131" s="17"/>
      <c r="AA131" s="17"/>
    </row>
    <row r="132" spans="22:27">
      <c r="V132" s="8"/>
      <c r="W132" s="8"/>
      <c r="Y132" s="38"/>
      <c r="Z132" s="17"/>
      <c r="AA132" s="17"/>
    </row>
    <row r="133" spans="22:27">
      <c r="V133" s="8"/>
      <c r="W133" s="8"/>
      <c r="Y133" s="38"/>
      <c r="Z133" s="17"/>
      <c r="AA133" s="17"/>
    </row>
    <row r="134" spans="22:27">
      <c r="V134" s="8"/>
      <c r="W134" s="8"/>
      <c r="Y134" s="38"/>
      <c r="Z134" s="17"/>
      <c r="AA134" s="17"/>
    </row>
    <row r="135" spans="22:27">
      <c r="V135" s="8"/>
      <c r="W135" s="8"/>
      <c r="Y135" s="38"/>
      <c r="Z135" s="17"/>
      <c r="AA135" s="17"/>
    </row>
    <row r="136" spans="22:27">
      <c r="V136" s="8"/>
      <c r="W136" s="8"/>
      <c r="Y136" s="38"/>
      <c r="Z136" s="17"/>
      <c r="AA136" s="17"/>
    </row>
    <row r="137" spans="22:27">
      <c r="V137" s="8"/>
      <c r="W137" s="8"/>
      <c r="Y137" s="38"/>
      <c r="Z137" s="17"/>
      <c r="AA137" s="17"/>
    </row>
    <row r="138" spans="22:27">
      <c r="V138" s="8"/>
      <c r="W138" s="8"/>
      <c r="Y138" s="38"/>
      <c r="Z138" s="17"/>
      <c r="AA138" s="17"/>
    </row>
    <row r="139" spans="22:27">
      <c r="V139" s="8"/>
      <c r="W139" s="8"/>
      <c r="Y139" s="38"/>
      <c r="Z139" s="17"/>
      <c r="AA139" s="17"/>
    </row>
    <row r="140" spans="22:27">
      <c r="V140" s="8"/>
      <c r="W140" s="8"/>
      <c r="Y140" s="38"/>
      <c r="Z140" s="17"/>
      <c r="AA140" s="17"/>
    </row>
    <row r="141" spans="22:27">
      <c r="V141" s="8"/>
      <c r="W141" s="8"/>
      <c r="Y141" s="38"/>
      <c r="Z141" s="17"/>
      <c r="AA141" s="17"/>
    </row>
    <row r="142" spans="22:27">
      <c r="V142" s="8"/>
      <c r="W142" s="8"/>
      <c r="Y142" s="38"/>
      <c r="Z142" s="17"/>
      <c r="AA142" s="17"/>
    </row>
    <row r="143" spans="22:27">
      <c r="V143" s="8"/>
      <c r="W143" s="8"/>
      <c r="Y143" s="38"/>
      <c r="Z143" s="17"/>
      <c r="AA143" s="17"/>
    </row>
    <row r="144" spans="22:27">
      <c r="V144" s="8"/>
      <c r="W144" s="8"/>
      <c r="Y144" s="38"/>
      <c r="Z144" s="17"/>
      <c r="AA144" s="17"/>
    </row>
    <row r="145" spans="22:27">
      <c r="V145" s="8"/>
      <c r="W145" s="8"/>
      <c r="Y145" s="38"/>
      <c r="Z145" s="17"/>
      <c r="AA145" s="17"/>
    </row>
    <row r="146" spans="22:27">
      <c r="V146" s="8"/>
      <c r="W146" s="8"/>
      <c r="Y146" s="38"/>
      <c r="Z146" s="17"/>
      <c r="AA146" s="17"/>
    </row>
    <row r="147" spans="22:27">
      <c r="V147" s="8"/>
      <c r="W147" s="8"/>
      <c r="Y147" s="38"/>
      <c r="Z147" s="17"/>
      <c r="AA147" s="17"/>
    </row>
    <row r="148" spans="22:27">
      <c r="V148" s="8"/>
      <c r="W148" s="8"/>
      <c r="Y148" s="38"/>
      <c r="Z148" s="17"/>
      <c r="AA148" s="17"/>
    </row>
    <row r="149" spans="22:27">
      <c r="V149" s="8"/>
      <c r="W149" s="8"/>
      <c r="Y149" s="38"/>
      <c r="Z149" s="17"/>
      <c r="AA149" s="17"/>
    </row>
    <row r="150" spans="22:27">
      <c r="V150" s="8"/>
      <c r="W150" s="8"/>
      <c r="Y150" s="38"/>
      <c r="Z150" s="17"/>
      <c r="AA150" s="17"/>
    </row>
    <row r="151" spans="22:27">
      <c r="V151" s="8"/>
      <c r="W151" s="8"/>
      <c r="Y151" s="38"/>
      <c r="Z151" s="17"/>
      <c r="AA151" s="17"/>
    </row>
    <row r="152" spans="22:27">
      <c r="V152" s="8"/>
      <c r="W152" s="8"/>
      <c r="Y152" s="38"/>
      <c r="Z152" s="17"/>
      <c r="AA152" s="17"/>
    </row>
    <row r="153" spans="22:27">
      <c r="V153" s="8"/>
      <c r="W153" s="8"/>
      <c r="Y153" s="38"/>
      <c r="Z153" s="17"/>
      <c r="AA153" s="17"/>
    </row>
    <row r="154" spans="22:27">
      <c r="V154" s="8"/>
      <c r="W154" s="8"/>
      <c r="Y154" s="38"/>
      <c r="Z154" s="17"/>
      <c r="AA154" s="17"/>
    </row>
    <row r="155" spans="22:27">
      <c r="V155" s="8"/>
      <c r="W155" s="8"/>
      <c r="Y155" s="38"/>
      <c r="Z155" s="17"/>
      <c r="AA155" s="17"/>
    </row>
    <row r="156" spans="22:27">
      <c r="V156" s="8"/>
      <c r="W156" s="8"/>
      <c r="Y156" s="38"/>
      <c r="Z156" s="17"/>
      <c r="AA156" s="17"/>
    </row>
    <row r="157" spans="22:27">
      <c r="V157" s="8"/>
      <c r="W157" s="8"/>
      <c r="Y157" s="38"/>
      <c r="Z157" s="17"/>
      <c r="AA157" s="17"/>
    </row>
    <row r="158" spans="22:27">
      <c r="V158" s="8"/>
      <c r="W158" s="8"/>
      <c r="Y158" s="38"/>
      <c r="Z158" s="17"/>
      <c r="AA158" s="17"/>
    </row>
    <row r="159" spans="22:27">
      <c r="V159" s="8"/>
      <c r="W159" s="8"/>
      <c r="Y159" s="38"/>
      <c r="Z159" s="17"/>
      <c r="AA159" s="17"/>
    </row>
    <row r="160" spans="22:27">
      <c r="V160" s="8"/>
      <c r="W160" s="8"/>
      <c r="Y160" s="38"/>
      <c r="Z160" s="17"/>
      <c r="AA160" s="17"/>
    </row>
    <row r="161" spans="22:27">
      <c r="V161" s="8"/>
      <c r="W161" s="8"/>
      <c r="Y161" s="38"/>
      <c r="Z161" s="17"/>
      <c r="AA161" s="17"/>
    </row>
    <row r="162" spans="22:27">
      <c r="V162" s="8"/>
      <c r="W162" s="8"/>
      <c r="Y162" s="38"/>
      <c r="Z162" s="17"/>
      <c r="AA162" s="17"/>
    </row>
    <row r="163" spans="22:27">
      <c r="V163" s="8"/>
      <c r="W163" s="8"/>
      <c r="Y163" s="38"/>
      <c r="Z163" s="17"/>
      <c r="AA163" s="17"/>
    </row>
    <row r="164" spans="22:27">
      <c r="V164" s="8"/>
      <c r="W164" s="8"/>
      <c r="Y164" s="38"/>
      <c r="Z164" s="17"/>
      <c r="AA164" s="17"/>
    </row>
    <row r="165" spans="22:27">
      <c r="V165" s="8"/>
      <c r="W165" s="8"/>
      <c r="Y165" s="38"/>
      <c r="Z165" s="17"/>
      <c r="AA165" s="17"/>
    </row>
    <row r="166" spans="22:27">
      <c r="V166" s="8"/>
      <c r="W166" s="8"/>
      <c r="Y166" s="38"/>
      <c r="Z166" s="17"/>
      <c r="AA166" s="17"/>
    </row>
    <row r="167" spans="22:27">
      <c r="V167" s="8"/>
      <c r="W167" s="8"/>
      <c r="Y167" s="38"/>
      <c r="Z167" s="17"/>
      <c r="AA167" s="17"/>
    </row>
    <row r="168" spans="22:27">
      <c r="V168" s="8"/>
      <c r="W168" s="8"/>
      <c r="Y168" s="38"/>
      <c r="Z168" s="17"/>
      <c r="AA168" s="17"/>
    </row>
    <row r="169" spans="22:27">
      <c r="V169" s="8"/>
      <c r="W169" s="8"/>
      <c r="Y169" s="38"/>
      <c r="Z169" s="17"/>
      <c r="AA169" s="17"/>
    </row>
    <row r="170" spans="22:27">
      <c r="V170" s="8"/>
      <c r="W170" s="8"/>
      <c r="Y170" s="38"/>
      <c r="Z170" s="17"/>
      <c r="AA170" s="17"/>
    </row>
    <row r="171" spans="22:27">
      <c r="V171" s="8"/>
      <c r="W171" s="8"/>
      <c r="Y171" s="38"/>
      <c r="Z171" s="17"/>
      <c r="AA171" s="17"/>
    </row>
  </sheetData>
  <mergeCells count="3">
    <mergeCell ref="C12:F12"/>
    <mergeCell ref="A5:J5"/>
    <mergeCell ref="A6:J6"/>
  </mergeCells>
  <phoneticPr fontId="0" type="noConversion"/>
  <printOptions horizontalCentered="1"/>
  <pageMargins left="0" right="0" top="0.5" bottom="0.5" header="0.5" footer="0.5"/>
  <pageSetup scale="9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Stairstep Plot</vt:lpstr>
      <vt:lpstr>Stairstep Data</vt:lpstr>
      <vt:lpstr>KvKh Crossplot</vt:lpstr>
      <vt:lpstr>KvKh Data</vt:lpstr>
      <vt:lpstr>Crossplots</vt:lpstr>
      <vt:lpstr> Kø sat plot</vt:lpstr>
      <vt:lpstr>Vertical Core Data</vt:lpstr>
      <vt:lpstr>Core Data</vt:lpstr>
      <vt:lpstr>' Kø sat plot'!Print_Area</vt:lpstr>
      <vt:lpstr>'Core Data'!Print_Area</vt:lpstr>
      <vt:lpstr>Crossplots!Print_Area</vt:lpstr>
      <vt:lpstr>'KvKh Crossplot'!Print_Area</vt:lpstr>
      <vt:lpstr>'KvKh Data'!Print_Area</vt:lpstr>
      <vt:lpstr>'Stairstep Data'!Print_Area</vt:lpstr>
      <vt:lpstr>'Stairstep Plot'!Print_Area</vt:lpstr>
      <vt:lpstr>'Vertical Core Data'!Print_Area</vt:lpstr>
      <vt:lpstr>'Core Data'!Print_Titles</vt:lpstr>
      <vt:lpstr>'KvKh Data'!Print_Titles</vt:lpstr>
      <vt:lpstr>'Stairstep Data'!Print_Titles</vt:lpstr>
      <vt:lpstr>'Vertical Core Data'!Print_Titles</vt:lpstr>
    </vt:vector>
  </TitlesOfParts>
  <Company>OMNI Laboratories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Dunn</dc:creator>
  <cp:lastModifiedBy>Employee of</cp:lastModifiedBy>
  <cp:lastPrinted>2011-02-17T23:00:54Z</cp:lastPrinted>
  <dcterms:created xsi:type="dcterms:W3CDTF">1998-09-09T15:09:28Z</dcterms:created>
  <dcterms:modified xsi:type="dcterms:W3CDTF">2011-02-17T23:00:57Z</dcterms:modified>
</cp:coreProperties>
</file>